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9960" windowHeight="7395"/>
  </bookViews>
  <sheets>
    <sheet name="Input-Graph" sheetId="1" r:id="rId1"/>
    <sheet name="Intermediate" sheetId="2" r:id="rId2"/>
  </sheets>
  <calcPr calcId="125725"/>
</workbook>
</file>

<file path=xl/calcChain.xml><?xml version="1.0" encoding="utf-8"?>
<calcChain xmlns="http://schemas.openxmlformats.org/spreadsheetml/2006/main">
  <c r="N8" i="1"/>
  <c r="A2"/>
  <c r="K2" i="2" s="1"/>
  <c r="K16" i="1"/>
  <c r="K22" s="1"/>
  <c r="K15"/>
  <c r="K19"/>
  <c r="Q1" i="2"/>
  <c r="Q6" s="1"/>
  <c r="C2" i="1" l="1"/>
  <c r="D2"/>
  <c r="A3"/>
  <c r="I2" i="2"/>
  <c r="J2" s="1"/>
  <c r="Q9"/>
  <c r="A2"/>
  <c r="G2" s="1"/>
  <c r="A3"/>
  <c r="Q2"/>
  <c r="E2" i="1" l="1"/>
  <c r="B2" i="2"/>
  <c r="C3" i="1"/>
  <c r="A4"/>
  <c r="K3" i="2"/>
  <c r="I3" s="1"/>
  <c r="J3" s="1"/>
  <c r="G3" s="1"/>
  <c r="D2"/>
  <c r="F2"/>
  <c r="D3" i="1"/>
  <c r="F3" i="2"/>
  <c r="C2"/>
  <c r="E2" s="1"/>
  <c r="Q3"/>
  <c r="H2" l="1"/>
  <c r="B3"/>
  <c r="C3"/>
  <c r="D3"/>
  <c r="E3" i="1"/>
  <c r="A5"/>
  <c r="A4" i="2"/>
  <c r="C4" i="1"/>
  <c r="K4" i="2"/>
  <c r="I4" s="1"/>
  <c r="D4" i="1"/>
  <c r="Q5" i="2"/>
  <c r="Q4"/>
  <c r="E3" l="1"/>
  <c r="H3" s="1"/>
  <c r="A6" i="1"/>
  <c r="K5" i="2"/>
  <c r="I5" s="1"/>
  <c r="A5"/>
  <c r="D5" i="1"/>
  <c r="C5"/>
  <c r="J4" i="2"/>
  <c r="F4"/>
  <c r="C4"/>
  <c r="E4" i="1"/>
  <c r="Q7" i="2"/>
  <c r="B3" i="1" s="1"/>
  <c r="F3" s="1"/>
  <c r="E5" l="1"/>
  <c r="G4" i="2"/>
  <c r="D4"/>
  <c r="E4" s="1"/>
  <c r="B4"/>
  <c r="J5"/>
  <c r="C5"/>
  <c r="C6" i="1"/>
  <c r="D6"/>
  <c r="A6" i="2"/>
  <c r="A7" i="1"/>
  <c r="K6" i="2"/>
  <c r="I6" s="1"/>
  <c r="B2" i="1"/>
  <c r="F2" s="1"/>
  <c r="F5" i="2"/>
  <c r="E6" i="1" l="1"/>
  <c r="C6" i="2"/>
  <c r="J6"/>
  <c r="F6"/>
  <c r="B5"/>
  <c r="G5"/>
  <c r="D5"/>
  <c r="E5" s="1"/>
  <c r="A7"/>
  <c r="D7" i="1"/>
  <c r="C7"/>
  <c r="A8"/>
  <c r="K7" i="2"/>
  <c r="I7" s="1"/>
  <c r="H4"/>
  <c r="B4" i="1" s="1"/>
  <c r="F4" s="1"/>
  <c r="C8" l="1"/>
  <c r="D8"/>
  <c r="A9"/>
  <c r="K8" i="2"/>
  <c r="I8" s="1"/>
  <c r="A8"/>
  <c r="G6"/>
  <c r="D6"/>
  <c r="E6" s="1"/>
  <c r="B6"/>
  <c r="H6" s="1"/>
  <c r="B6" i="1" s="1"/>
  <c r="F6" s="1"/>
  <c r="J7" i="2"/>
  <c r="F7"/>
  <c r="C7"/>
  <c r="H5"/>
  <c r="B5" i="1" s="1"/>
  <c r="F5" s="1"/>
  <c r="E7"/>
  <c r="J8" i="2" l="1"/>
  <c r="F8"/>
  <c r="C8"/>
  <c r="D7"/>
  <c r="G7"/>
  <c r="B7"/>
  <c r="A10" i="1"/>
  <c r="C9"/>
  <c r="E9" s="1"/>
  <c r="D9"/>
  <c r="K9" i="2"/>
  <c r="I9" s="1"/>
  <c r="A9"/>
  <c r="E7"/>
  <c r="E8" i="1"/>
  <c r="J9" i="2" l="1"/>
  <c r="C9"/>
  <c r="F9"/>
  <c r="K10"/>
  <c r="I10" s="1"/>
  <c r="D10" i="1"/>
  <c r="A11"/>
  <c r="C10"/>
  <c r="E10" s="1"/>
  <c r="A10" i="2"/>
  <c r="G8"/>
  <c r="D8"/>
  <c r="E8" s="1"/>
  <c r="B8"/>
  <c r="H7"/>
  <c r="B7" i="1" s="1"/>
  <c r="F7" s="1"/>
  <c r="C11" l="1"/>
  <c r="A12"/>
  <c r="A11" i="2"/>
  <c r="K11"/>
  <c r="I11" s="1"/>
  <c r="D11" i="1"/>
  <c r="F10" i="2"/>
  <c r="J10"/>
  <c r="C10"/>
  <c r="D9"/>
  <c r="E9" s="1"/>
  <c r="G9"/>
  <c r="B9"/>
  <c r="H8"/>
  <c r="B8" i="1" s="1"/>
  <c r="F8" s="1"/>
  <c r="F11" i="2" l="1"/>
  <c r="C11"/>
  <c r="J11"/>
  <c r="K12"/>
  <c r="I12" s="1"/>
  <c r="C12" i="1"/>
  <c r="D12"/>
  <c r="A12" i="2"/>
  <c r="A13" i="1"/>
  <c r="D10" i="2"/>
  <c r="E10" s="1"/>
  <c r="G10"/>
  <c r="B10"/>
  <c r="H9"/>
  <c r="B9" i="1" s="1"/>
  <c r="F9" s="1"/>
  <c r="E11"/>
  <c r="A14" l="1"/>
  <c r="D13"/>
  <c r="K13" i="2"/>
  <c r="I13" s="1"/>
  <c r="C13" i="1"/>
  <c r="E13" s="1"/>
  <c r="A13" i="2"/>
  <c r="C12"/>
  <c r="J12"/>
  <c r="F12"/>
  <c r="G11"/>
  <c r="D11"/>
  <c r="E11" s="1"/>
  <c r="B11"/>
  <c r="H10"/>
  <c r="B10" i="1" s="1"/>
  <c r="F10" s="1"/>
  <c r="E12"/>
  <c r="G12" i="2" l="1"/>
  <c r="D12"/>
  <c r="E12" s="1"/>
  <c r="B12"/>
  <c r="C13"/>
  <c r="F13"/>
  <c r="J13"/>
  <c r="K14"/>
  <c r="I14" s="1"/>
  <c r="C14" i="1"/>
  <c r="A15"/>
  <c r="A14" i="2"/>
  <c r="D14" i="1"/>
  <c r="H11" i="2"/>
  <c r="B11" i="1" s="1"/>
  <c r="F11" s="1"/>
  <c r="E14" l="1"/>
  <c r="G13" i="2"/>
  <c r="B13"/>
  <c r="D13"/>
  <c r="E13" s="1"/>
  <c r="A15"/>
  <c r="D15" i="1"/>
  <c r="A16"/>
  <c r="C15"/>
  <c r="E15" s="1"/>
  <c r="K15" i="2"/>
  <c r="I15" s="1"/>
  <c r="J14"/>
  <c r="C14"/>
  <c r="F14"/>
  <c r="H12"/>
  <c r="B12" i="1" s="1"/>
  <c r="F12" s="1"/>
  <c r="J15" i="2" l="1"/>
  <c r="F15"/>
  <c r="C15"/>
  <c r="D16" i="1"/>
  <c r="K16" i="2"/>
  <c r="I16" s="1"/>
  <c r="C16" i="1"/>
  <c r="E16" s="1"/>
  <c r="A17"/>
  <c r="A16" i="2"/>
  <c r="D14"/>
  <c r="E14" s="1"/>
  <c r="B14"/>
  <c r="G14"/>
  <c r="H13"/>
  <c r="B13" i="1" s="1"/>
  <c r="F13" s="1"/>
  <c r="A18" l="1"/>
  <c r="K17" i="2"/>
  <c r="I17" s="1"/>
  <c r="C17" i="1"/>
  <c r="A17" i="2"/>
  <c r="D17" i="1"/>
  <c r="J16" i="2"/>
  <c r="F16"/>
  <c r="C16"/>
  <c r="G15"/>
  <c r="D15"/>
  <c r="E15" s="1"/>
  <c r="B15"/>
  <c r="H14"/>
  <c r="B14" i="1" s="1"/>
  <c r="F14" s="1"/>
  <c r="D16" i="2" l="1"/>
  <c r="E16" s="1"/>
  <c r="B16"/>
  <c r="G16"/>
  <c r="C17"/>
  <c r="J17"/>
  <c r="F17"/>
  <c r="A19" i="1"/>
  <c r="D18"/>
  <c r="A18" i="2"/>
  <c r="C18" i="1"/>
  <c r="E18" s="1"/>
  <c r="K18" i="2"/>
  <c r="I18" s="1"/>
  <c r="H15"/>
  <c r="B15" i="1" s="1"/>
  <c r="F15" s="1"/>
  <c r="E17"/>
  <c r="H16" i="2" l="1"/>
  <c r="B16" i="1" s="1"/>
  <c r="F16" s="1"/>
  <c r="F18" i="2"/>
  <c r="C18"/>
  <c r="J18"/>
  <c r="D19" i="1"/>
  <c r="A20"/>
  <c r="C19"/>
  <c r="E19" s="1"/>
  <c r="K19" i="2"/>
  <c r="I19" s="1"/>
  <c r="A19"/>
  <c r="G17"/>
  <c r="D17"/>
  <c r="E17" s="1"/>
  <c r="B17"/>
  <c r="C19" l="1"/>
  <c r="J19"/>
  <c r="F19"/>
  <c r="K20"/>
  <c r="I20" s="1"/>
  <c r="C20" i="1"/>
  <c r="A21"/>
  <c r="A20" i="2"/>
  <c r="D20" i="1"/>
  <c r="D18" i="2"/>
  <c r="E18" s="1"/>
  <c r="B18"/>
  <c r="G18"/>
  <c r="H17"/>
  <c r="B17" i="1" s="1"/>
  <c r="F17" s="1"/>
  <c r="H18" i="2" l="1"/>
  <c r="B18" i="1" s="1"/>
  <c r="F18" s="1"/>
  <c r="K21" i="2"/>
  <c r="I21" s="1"/>
  <c r="D21" i="1"/>
  <c r="C21"/>
  <c r="A22"/>
  <c r="A21" i="2"/>
  <c r="F20"/>
  <c r="J20"/>
  <c r="C20"/>
  <c r="D19"/>
  <c r="G19"/>
  <c r="B19"/>
  <c r="E20" i="1"/>
  <c r="E19" i="2"/>
  <c r="D22" i="1" l="1"/>
  <c r="K22" i="2"/>
  <c r="I22" s="1"/>
  <c r="A22"/>
  <c r="A23" i="1"/>
  <c r="C22"/>
  <c r="E22" s="1"/>
  <c r="G20" i="2"/>
  <c r="D20"/>
  <c r="E20" s="1"/>
  <c r="B20"/>
  <c r="C21"/>
  <c r="F21"/>
  <c r="J21"/>
  <c r="H19"/>
  <c r="B19" i="1" s="1"/>
  <c r="F19" s="1"/>
  <c r="E21"/>
  <c r="H20" i="2" l="1"/>
  <c r="B20" i="1" s="1"/>
  <c r="F20" s="1"/>
  <c r="D23"/>
  <c r="K23" i="2"/>
  <c r="I23" s="1"/>
  <c r="A23"/>
  <c r="C23" i="1"/>
  <c r="E23" s="1"/>
  <c r="A24"/>
  <c r="C22" i="2"/>
  <c r="F22"/>
  <c r="J22"/>
  <c r="G21"/>
  <c r="D21"/>
  <c r="E21" s="1"/>
  <c r="B21"/>
  <c r="G22" l="1"/>
  <c r="B22"/>
  <c r="D22"/>
  <c r="J23"/>
  <c r="F23"/>
  <c r="C23"/>
  <c r="A25" i="1"/>
  <c r="K24" i="2"/>
  <c r="I24" s="1"/>
  <c r="D24" i="1"/>
  <c r="C24"/>
  <c r="A24" i="2"/>
  <c r="E22"/>
  <c r="H21"/>
  <c r="B21" i="1" s="1"/>
  <c r="F21" s="1"/>
  <c r="E24" l="1"/>
  <c r="F24" i="2"/>
  <c r="C24"/>
  <c r="J24"/>
  <c r="B23"/>
  <c r="D23"/>
  <c r="E23" s="1"/>
  <c r="G23"/>
  <c r="A26" i="1"/>
  <c r="C25"/>
  <c r="A25" i="2"/>
  <c r="D25" i="1"/>
  <c r="K25" i="2"/>
  <c r="I25" s="1"/>
  <c r="H22"/>
  <c r="B22" i="1" s="1"/>
  <c r="F22" s="1"/>
  <c r="F25" i="2" l="1"/>
  <c r="J25"/>
  <c r="C25"/>
  <c r="K26"/>
  <c r="I26" s="1"/>
  <c r="D26" i="1"/>
  <c r="C26"/>
  <c r="A27"/>
  <c r="A26" i="2"/>
  <c r="D24"/>
  <c r="E24" s="1"/>
  <c r="B24"/>
  <c r="G24"/>
  <c r="E25" i="1"/>
  <c r="H23" i="2"/>
  <c r="B23" i="1" s="1"/>
  <c r="F23" s="1"/>
  <c r="E26" l="1"/>
  <c r="J26" i="2"/>
  <c r="F26"/>
  <c r="C26"/>
  <c r="D25"/>
  <c r="E25" s="1"/>
  <c r="B25"/>
  <c r="G25"/>
  <c r="K27"/>
  <c r="I27" s="1"/>
  <c r="D27" i="1"/>
  <c r="C27"/>
  <c r="A28"/>
  <c r="A27" i="2"/>
  <c r="H24"/>
  <c r="B24" i="1" s="1"/>
  <c r="F24" s="1"/>
  <c r="D28" l="1"/>
  <c r="A29"/>
  <c r="C28"/>
  <c r="E28" s="1"/>
  <c r="K28" i="2"/>
  <c r="I28" s="1"/>
  <c r="A28"/>
  <c r="J27"/>
  <c r="C27"/>
  <c r="F27"/>
  <c r="G26"/>
  <c r="D26"/>
  <c r="E26" s="1"/>
  <c r="B26"/>
  <c r="E27" i="1"/>
  <c r="H25" i="2"/>
  <c r="B25" i="1" s="1"/>
  <c r="F25" s="1"/>
  <c r="G27" i="2" l="1"/>
  <c r="D27"/>
  <c r="E27" s="1"/>
  <c r="B27"/>
  <c r="F28"/>
  <c r="C28"/>
  <c r="J28"/>
  <c r="C29" i="1"/>
  <c r="D29"/>
  <c r="K29" i="2"/>
  <c r="I29" s="1"/>
  <c r="A29"/>
  <c r="A30" i="1"/>
  <c r="H26" i="2"/>
  <c r="B26" i="1" s="1"/>
  <c r="F26" s="1"/>
  <c r="G28" i="2" l="1"/>
  <c r="D28"/>
  <c r="E28" s="1"/>
  <c r="B28"/>
  <c r="A31" i="1"/>
  <c r="D30"/>
  <c r="C30"/>
  <c r="K30" i="2"/>
  <c r="I30" s="1"/>
  <c r="A30"/>
  <c r="J29"/>
  <c r="C29"/>
  <c r="F29"/>
  <c r="E29" i="1"/>
  <c r="H27" i="2"/>
  <c r="B27" i="1" s="1"/>
  <c r="F27" s="1"/>
  <c r="E30" l="1"/>
  <c r="A32"/>
  <c r="K31" i="2"/>
  <c r="I31" s="1"/>
  <c r="A31"/>
  <c r="C31" i="1"/>
  <c r="E31" s="1"/>
  <c r="D31"/>
  <c r="G29" i="2"/>
  <c r="B29"/>
  <c r="D29"/>
  <c r="E29" s="1"/>
  <c r="F30"/>
  <c r="J30"/>
  <c r="C30"/>
  <c r="H28"/>
  <c r="B28" i="1" s="1"/>
  <c r="F28" s="1"/>
  <c r="D30" i="2" l="1"/>
  <c r="B30"/>
  <c r="G30"/>
  <c r="F31"/>
  <c r="C31"/>
  <c r="J31"/>
  <c r="K32"/>
  <c r="I32" s="1"/>
  <c r="D32" i="1"/>
  <c r="C32"/>
  <c r="A33"/>
  <c r="A32" i="2"/>
  <c r="E30"/>
  <c r="H29"/>
  <c r="B29" i="1" s="1"/>
  <c r="F29" s="1"/>
  <c r="A34" l="1"/>
  <c r="C33"/>
  <c r="A33" i="2"/>
  <c r="D33" i="1"/>
  <c r="K33" i="2"/>
  <c r="I33" s="1"/>
  <c r="B31"/>
  <c r="G31"/>
  <c r="D31"/>
  <c r="J32"/>
  <c r="F32"/>
  <c r="C32"/>
  <c r="H30"/>
  <c r="B30" i="1" s="1"/>
  <c r="F30" s="1"/>
  <c r="E32"/>
  <c r="E31" i="2"/>
  <c r="G32" l="1"/>
  <c r="D32"/>
  <c r="E32" s="1"/>
  <c r="B32"/>
  <c r="C33"/>
  <c r="F33"/>
  <c r="J33"/>
  <c r="A35" i="1"/>
  <c r="C34"/>
  <c r="K34" i="2"/>
  <c r="I34" s="1"/>
  <c r="D34" i="1"/>
  <c r="A34" i="2"/>
  <c r="H31"/>
  <c r="B31" i="1" s="1"/>
  <c r="F31" s="1"/>
  <c r="E33"/>
  <c r="B33" i="2" l="1"/>
  <c r="G33"/>
  <c r="D33"/>
  <c r="F34"/>
  <c r="C34"/>
  <c r="J34"/>
  <c r="K35"/>
  <c r="I35" s="1"/>
  <c r="D35" i="1"/>
  <c r="C35"/>
  <c r="A36"/>
  <c r="A35" i="2"/>
  <c r="E34" i="1"/>
  <c r="E33" i="2"/>
  <c r="H32"/>
  <c r="B32" i="1" s="1"/>
  <c r="F32" s="1"/>
  <c r="D36" l="1"/>
  <c r="C36"/>
  <c r="A36" i="2"/>
  <c r="A37" i="1"/>
  <c r="K36" i="2"/>
  <c r="I36" s="1"/>
  <c r="G34"/>
  <c r="D34"/>
  <c r="E34" s="1"/>
  <c r="B34"/>
  <c r="C35"/>
  <c r="J35"/>
  <c r="F35"/>
  <c r="E35" i="1"/>
  <c r="H33" i="2"/>
  <c r="B33" i="1" s="1"/>
  <c r="F33" s="1"/>
  <c r="E36" l="1"/>
  <c r="H34" i="2"/>
  <c r="B34" i="1" s="1"/>
  <c r="F34" s="1"/>
  <c r="B35" i="2"/>
  <c r="G35"/>
  <c r="D35"/>
  <c r="E35" s="1"/>
  <c r="K37"/>
  <c r="I37" s="1"/>
  <c r="D37" i="1"/>
  <c r="A37" i="2"/>
  <c r="A38" i="1"/>
  <c r="C37"/>
  <c r="J36" i="2"/>
  <c r="F36"/>
  <c r="C36"/>
  <c r="D36" l="1"/>
  <c r="E36" s="1"/>
  <c r="G36"/>
  <c r="B36"/>
  <c r="D38" i="1"/>
  <c r="A39"/>
  <c r="C38"/>
  <c r="E38" s="1"/>
  <c r="K38" i="2"/>
  <c r="I38" s="1"/>
  <c r="A38"/>
  <c r="H35"/>
  <c r="B35" i="1" s="1"/>
  <c r="F35" s="1"/>
  <c r="J37" i="2"/>
  <c r="F37"/>
  <c r="C37"/>
  <c r="E37" i="1"/>
  <c r="J38" i="2" l="1"/>
  <c r="C38"/>
  <c r="F38"/>
  <c r="A40" i="1"/>
  <c r="K39" i="2"/>
  <c r="I39" s="1"/>
  <c r="C39" i="1"/>
  <c r="D39"/>
  <c r="A39" i="2"/>
  <c r="H36"/>
  <c r="B36" i="1" s="1"/>
  <c r="F36" s="1"/>
  <c r="G37" i="2"/>
  <c r="D37"/>
  <c r="E37" s="1"/>
  <c r="B37"/>
  <c r="E39" i="1" l="1"/>
  <c r="H37" i="2"/>
  <c r="B37" i="1" s="1"/>
  <c r="F37" s="1"/>
  <c r="K40" i="2"/>
  <c r="I40" s="1"/>
  <c r="C40" i="1"/>
  <c r="D40"/>
  <c r="A41"/>
  <c r="A40" i="2"/>
  <c r="C39"/>
  <c r="F39"/>
  <c r="J39"/>
  <c r="G38"/>
  <c r="B38"/>
  <c r="D38"/>
  <c r="E38" s="1"/>
  <c r="E40" i="1" l="1"/>
  <c r="G39" i="2"/>
  <c r="B39"/>
  <c r="D39"/>
  <c r="A41"/>
  <c r="A42" i="1"/>
  <c r="C41"/>
  <c r="K41" i="2"/>
  <c r="I41" s="1"/>
  <c r="D41" i="1"/>
  <c r="F40" i="2"/>
  <c r="C40"/>
  <c r="J40"/>
  <c r="H38"/>
  <c r="B38" i="1" s="1"/>
  <c r="F38" s="1"/>
  <c r="E39" i="2"/>
  <c r="H39" l="1"/>
  <c r="B39" i="1" s="1"/>
  <c r="F39" s="1"/>
  <c r="G40" i="2"/>
  <c r="B40"/>
  <c r="D40"/>
  <c r="E40" s="1"/>
  <c r="F41"/>
  <c r="J41"/>
  <c r="C41"/>
  <c r="A43" i="1"/>
  <c r="K42" i="2"/>
  <c r="I42" s="1"/>
  <c r="C42" i="1"/>
  <c r="A42" i="2"/>
  <c r="D42" i="1"/>
  <c r="E41"/>
  <c r="H40" i="2" l="1"/>
  <c r="B40" i="1" s="1"/>
  <c r="F40" s="1"/>
  <c r="J42" i="2"/>
  <c r="C42"/>
  <c r="F42"/>
  <c r="K43"/>
  <c r="I43" s="1"/>
  <c r="C43" i="1"/>
  <c r="D43"/>
  <c r="A44"/>
  <c r="A43" i="2"/>
  <c r="D41"/>
  <c r="E41" s="1"/>
  <c r="G41"/>
  <c r="B41"/>
  <c r="E42" i="1"/>
  <c r="J43" i="2" l="1"/>
  <c r="C43"/>
  <c r="F43"/>
  <c r="K44"/>
  <c r="I44" s="1"/>
  <c r="C44" i="1"/>
  <c r="A44" i="2"/>
  <c r="D44" i="1"/>
  <c r="A45"/>
  <c r="G42" i="2"/>
  <c r="B42"/>
  <c r="D42"/>
  <c r="E42" s="1"/>
  <c r="H41"/>
  <c r="B41" i="1" s="1"/>
  <c r="F41" s="1"/>
  <c r="E43"/>
  <c r="H42" i="2" l="1"/>
  <c r="B42" i="1" s="1"/>
  <c r="F42" s="1"/>
  <c r="K45" i="2"/>
  <c r="I45" s="1"/>
  <c r="A45"/>
  <c r="D45" i="1"/>
  <c r="A46"/>
  <c r="C45"/>
  <c r="E45" s="1"/>
  <c r="C44" i="2"/>
  <c r="F44"/>
  <c r="J44"/>
  <c r="D43"/>
  <c r="E43" s="1"/>
  <c r="G43"/>
  <c r="B43"/>
  <c r="E44" i="1"/>
  <c r="D44" i="2" l="1"/>
  <c r="E44" s="1"/>
  <c r="G44"/>
  <c r="B44"/>
  <c r="A47" i="1"/>
  <c r="A46" i="2"/>
  <c r="K46"/>
  <c r="I46" s="1"/>
  <c r="D46" i="1"/>
  <c r="C46"/>
  <c r="F45" i="2"/>
  <c r="C45"/>
  <c r="J45"/>
  <c r="H43"/>
  <c r="B43" i="1" s="1"/>
  <c r="F43" s="1"/>
  <c r="E46" l="1"/>
  <c r="C46" i="2"/>
  <c r="J46"/>
  <c r="F46"/>
  <c r="C47" i="1"/>
  <c r="D47"/>
  <c r="A47" i="2"/>
  <c r="A48" i="1"/>
  <c r="K47" i="2"/>
  <c r="I47" s="1"/>
  <c r="G45"/>
  <c r="B45"/>
  <c r="D45"/>
  <c r="E45" s="1"/>
  <c r="H44"/>
  <c r="B44" i="1" s="1"/>
  <c r="F44" s="1"/>
  <c r="E47" l="1"/>
  <c r="H45" i="2"/>
  <c r="B45" i="1" s="1"/>
  <c r="F45" s="1"/>
  <c r="C47" i="2"/>
  <c r="F47"/>
  <c r="J47"/>
  <c r="B46"/>
  <c r="G46"/>
  <c r="D46"/>
  <c r="E46" s="1"/>
  <c r="C48" i="1"/>
  <c r="A48" i="2"/>
  <c r="A49" i="1"/>
  <c r="K48" i="2"/>
  <c r="I48" s="1"/>
  <c r="D48" i="1"/>
  <c r="J48" i="2" l="1"/>
  <c r="F48"/>
  <c r="C48"/>
  <c r="A49"/>
  <c r="A50" i="1"/>
  <c r="K49" i="2"/>
  <c r="I49" s="1"/>
  <c r="C49" i="1"/>
  <c r="D49"/>
  <c r="G47" i="2"/>
  <c r="B47"/>
  <c r="D47"/>
  <c r="E47" s="1"/>
  <c r="H46"/>
  <c r="B46" i="1" s="1"/>
  <c r="F46" s="1"/>
  <c r="E48"/>
  <c r="H47" i="2" l="1"/>
  <c r="B47" i="1" s="1"/>
  <c r="F47" s="1"/>
  <c r="C49" i="2"/>
  <c r="F49"/>
  <c r="J49"/>
  <c r="D50" i="1"/>
  <c r="A51"/>
  <c r="C50"/>
  <c r="E50" s="1"/>
  <c r="K50" i="2"/>
  <c r="I50" s="1"/>
  <c r="A50"/>
  <c r="B48"/>
  <c r="D48"/>
  <c r="E48" s="1"/>
  <c r="G48"/>
  <c r="E49" i="1"/>
  <c r="F50" i="2" l="1"/>
  <c r="C50"/>
  <c r="J50"/>
  <c r="A52" i="1"/>
  <c r="K51" i="2"/>
  <c r="I51" s="1"/>
  <c r="C51" i="1"/>
  <c r="D51"/>
  <c r="A51" i="2"/>
  <c r="G49"/>
  <c r="B49"/>
  <c r="D49"/>
  <c r="E49" s="1"/>
  <c r="H48"/>
  <c r="B48" i="1" s="1"/>
  <c r="F48" s="1"/>
  <c r="E51" l="1"/>
  <c r="H49" i="2"/>
  <c r="B49" i="1" s="1"/>
  <c r="F49" s="1"/>
  <c r="D52"/>
  <c r="K52" i="2"/>
  <c r="I52" s="1"/>
  <c r="A52"/>
  <c r="C52" i="1"/>
  <c r="A53"/>
  <c r="J51" i="2"/>
  <c r="F51"/>
  <c r="C51"/>
  <c r="D50"/>
  <c r="E50" s="1"/>
  <c r="G50"/>
  <c r="B50"/>
  <c r="E52" i="1" l="1"/>
  <c r="B51" i="2"/>
  <c r="D51"/>
  <c r="E51" s="1"/>
  <c r="G51"/>
  <c r="F52"/>
  <c r="J52"/>
  <c r="C52"/>
  <c r="A53"/>
  <c r="K53"/>
  <c r="I53" s="1"/>
  <c r="D53" i="1"/>
  <c r="C53"/>
  <c r="A54"/>
  <c r="H50" i="2"/>
  <c r="B50" i="1" s="1"/>
  <c r="F50" s="1"/>
  <c r="E53" l="1"/>
  <c r="C53" i="2"/>
  <c r="J53"/>
  <c r="F53"/>
  <c r="K54"/>
  <c r="I54" s="1"/>
  <c r="A54"/>
  <c r="D54" i="1"/>
  <c r="A55"/>
  <c r="C54"/>
  <c r="E54" s="1"/>
  <c r="D52" i="2"/>
  <c r="E52" s="1"/>
  <c r="G52"/>
  <c r="B52"/>
  <c r="H51"/>
  <c r="B51" i="1" s="1"/>
  <c r="F51" s="1"/>
  <c r="F54" i="2" l="1"/>
  <c r="C54"/>
  <c r="J54"/>
  <c r="G53"/>
  <c r="D53"/>
  <c r="E53" s="1"/>
  <c r="B53"/>
  <c r="A56" i="1"/>
  <c r="A55" i="2"/>
  <c r="C55" i="1"/>
  <c r="K55" i="2"/>
  <c r="I55" s="1"/>
  <c r="D55" i="1"/>
  <c r="H52" i="2"/>
  <c r="B52" i="1" s="1"/>
  <c r="F52" s="1"/>
  <c r="H53" i="2" l="1"/>
  <c r="B53" i="1" s="1"/>
  <c r="F53" s="1"/>
  <c r="C55" i="2"/>
  <c r="F55"/>
  <c r="J55"/>
  <c r="A57" i="1"/>
  <c r="K56" i="2"/>
  <c r="I56" s="1"/>
  <c r="C56" i="1"/>
  <c r="D56"/>
  <c r="A56" i="2"/>
  <c r="G54"/>
  <c r="B54"/>
  <c r="D54"/>
  <c r="E54" s="1"/>
  <c r="E55" i="1"/>
  <c r="E56" l="1"/>
  <c r="H54" i="2"/>
  <c r="B54" i="1" s="1"/>
  <c r="F54" s="1"/>
  <c r="K57" i="2"/>
  <c r="I57" s="1"/>
  <c r="C57" i="1"/>
  <c r="D57"/>
  <c r="A58"/>
  <c r="A57" i="2"/>
  <c r="J56"/>
  <c r="F56"/>
  <c r="C56"/>
  <c r="D55"/>
  <c r="E55" s="1"/>
  <c r="B55"/>
  <c r="G55"/>
  <c r="E57" i="1" l="1"/>
  <c r="H55" i="2"/>
  <c r="B55" i="1" s="1"/>
  <c r="F55" s="1"/>
  <c r="G56" i="2"/>
  <c r="B56"/>
  <c r="D56"/>
  <c r="E56" s="1"/>
  <c r="D58" i="1"/>
  <c r="K58" i="2"/>
  <c r="I58" s="1"/>
  <c r="C58" i="1"/>
  <c r="E58" s="1"/>
  <c r="A58" i="2"/>
  <c r="A59" i="1"/>
  <c r="F57" i="2"/>
  <c r="J57"/>
  <c r="C57"/>
  <c r="H56" l="1"/>
  <c r="B56" i="1" s="1"/>
  <c r="F56" s="1"/>
  <c r="B57" i="2"/>
  <c r="D57"/>
  <c r="G57"/>
  <c r="D59" i="1"/>
  <c r="C59"/>
  <c r="A60"/>
  <c r="A59" i="2"/>
  <c r="K59"/>
  <c r="I59" s="1"/>
  <c r="J58"/>
  <c r="F58"/>
  <c r="C58"/>
  <c r="E57"/>
  <c r="F59" l="1"/>
  <c r="C59"/>
  <c r="J59"/>
  <c r="K60"/>
  <c r="I60" s="1"/>
  <c r="C60" i="1"/>
  <c r="D60"/>
  <c r="A61"/>
  <c r="A60" i="2"/>
  <c r="G58"/>
  <c r="B58"/>
  <c r="D58"/>
  <c r="E58" s="1"/>
  <c r="E59" i="1"/>
  <c r="H57" i="2"/>
  <c r="B57" i="1" s="1"/>
  <c r="F57" s="1"/>
  <c r="J60" i="2" l="1"/>
  <c r="F60"/>
  <c r="C60"/>
  <c r="K61"/>
  <c r="I61" s="1"/>
  <c r="C61" i="1"/>
  <c r="D61"/>
  <c r="A61" i="2"/>
  <c r="A62" i="1"/>
  <c r="G59" i="2"/>
  <c r="D59"/>
  <c r="E59" s="1"/>
  <c r="B59"/>
  <c r="H58"/>
  <c r="B58" i="1" s="1"/>
  <c r="F58" s="1"/>
  <c r="E60"/>
  <c r="A63" l="1"/>
  <c r="C62"/>
  <c r="A62" i="2"/>
  <c r="D62" i="1"/>
  <c r="K62" i="2"/>
  <c r="I62" s="1"/>
  <c r="J61"/>
  <c r="C61"/>
  <c r="F61"/>
  <c r="G60"/>
  <c r="D60"/>
  <c r="B60"/>
  <c r="H59"/>
  <c r="B59" i="1" s="1"/>
  <c r="F59" s="1"/>
  <c r="E61"/>
  <c r="E60" i="2"/>
  <c r="D61" l="1"/>
  <c r="E61" s="1"/>
  <c r="B61"/>
  <c r="G61"/>
  <c r="C62"/>
  <c r="F62"/>
  <c r="J62"/>
  <c r="K63"/>
  <c r="I63" s="1"/>
  <c r="D63" i="1"/>
  <c r="C63"/>
  <c r="A64"/>
  <c r="A63" i="2"/>
  <c r="E62" i="1"/>
  <c r="H60" i="2"/>
  <c r="B60" i="1" s="1"/>
  <c r="F60" s="1"/>
  <c r="H61" i="2" l="1"/>
  <c r="B61" i="1" s="1"/>
  <c r="F61" s="1"/>
  <c r="C64"/>
  <c r="A65"/>
  <c r="A64" i="2"/>
  <c r="K64"/>
  <c r="I64" s="1"/>
  <c r="D64" i="1"/>
  <c r="B62" i="2"/>
  <c r="D62"/>
  <c r="E62" s="1"/>
  <c r="G62"/>
  <c r="J63"/>
  <c r="C63"/>
  <c r="F63"/>
  <c r="E63" i="1"/>
  <c r="F64" i="2" l="1"/>
  <c r="J64"/>
  <c r="C64"/>
  <c r="K65"/>
  <c r="I65" s="1"/>
  <c r="D65" i="1"/>
  <c r="A65" i="2"/>
  <c r="A66" i="1"/>
  <c r="C65"/>
  <c r="G63" i="2"/>
  <c r="D63"/>
  <c r="E63" s="1"/>
  <c r="B63"/>
  <c r="H62"/>
  <c r="B62" i="1" s="1"/>
  <c r="F62" s="1"/>
  <c r="E64"/>
  <c r="E65" l="1"/>
  <c r="J65" i="2"/>
  <c r="F65"/>
  <c r="C65"/>
  <c r="D64"/>
  <c r="E64" s="1"/>
  <c r="G64"/>
  <c r="B64"/>
  <c r="C66" i="1"/>
  <c r="A67"/>
  <c r="D66"/>
  <c r="K66" i="2"/>
  <c r="I66" s="1"/>
  <c r="A66"/>
  <c r="H63"/>
  <c r="B63" i="1" s="1"/>
  <c r="F63" s="1"/>
  <c r="J66" i="2" l="1"/>
  <c r="F66"/>
  <c r="C66"/>
  <c r="C67" i="1"/>
  <c r="A68"/>
  <c r="A67" i="2"/>
  <c r="K67"/>
  <c r="I67" s="1"/>
  <c r="D67" i="1"/>
  <c r="G65" i="2"/>
  <c r="B65"/>
  <c r="D65"/>
  <c r="E65" s="1"/>
  <c r="H64"/>
  <c r="B64" i="1" s="1"/>
  <c r="F64" s="1"/>
  <c r="E66"/>
  <c r="H65" i="2" l="1"/>
  <c r="B65" i="1" s="1"/>
  <c r="F65" s="1"/>
  <c r="J67" i="2"/>
  <c r="F67"/>
  <c r="C67"/>
  <c r="A69" i="1"/>
  <c r="K68" i="2"/>
  <c r="I68" s="1"/>
  <c r="C68" i="1"/>
  <c r="D68"/>
  <c r="A68" i="2"/>
  <c r="B66"/>
  <c r="D66"/>
  <c r="E66" s="1"/>
  <c r="G66"/>
  <c r="E67" i="1"/>
  <c r="E68" l="1"/>
  <c r="K69" i="2"/>
  <c r="I69" s="1"/>
  <c r="C69" i="1"/>
  <c r="A69" i="2"/>
  <c r="D69" i="1"/>
  <c r="A70"/>
  <c r="C68" i="2"/>
  <c r="J68"/>
  <c r="F68"/>
  <c r="D67"/>
  <c r="E67" s="1"/>
  <c r="G67"/>
  <c r="B67"/>
  <c r="H66"/>
  <c r="B66" i="1" s="1"/>
  <c r="F66" s="1"/>
  <c r="B68" i="2" l="1"/>
  <c r="G68"/>
  <c r="D68"/>
  <c r="E68" s="1"/>
  <c r="A71" i="1"/>
  <c r="K70" i="2"/>
  <c r="I70" s="1"/>
  <c r="C70" i="1"/>
  <c r="D70"/>
  <c r="A70" i="2"/>
  <c r="J69"/>
  <c r="F69"/>
  <c r="C69"/>
  <c r="E69" i="1"/>
  <c r="H67" i="2"/>
  <c r="B67" i="1" s="1"/>
  <c r="F67" s="1"/>
  <c r="E70" l="1"/>
  <c r="A71" i="2"/>
  <c r="A72" i="1"/>
  <c r="K71" i="2"/>
  <c r="I71" s="1"/>
  <c r="C71" i="1"/>
  <c r="D71"/>
  <c r="B69" i="2"/>
  <c r="G69"/>
  <c r="D69"/>
  <c r="E69" s="1"/>
  <c r="C70"/>
  <c r="J70"/>
  <c r="F70"/>
  <c r="H68"/>
  <c r="B68" i="1" s="1"/>
  <c r="F68" s="1"/>
  <c r="E71" l="1"/>
  <c r="B70" i="2"/>
  <c r="D70"/>
  <c r="E70" s="1"/>
  <c r="G70"/>
  <c r="K72"/>
  <c r="I72" s="1"/>
  <c r="A72"/>
  <c r="C72" i="1"/>
  <c r="A73"/>
  <c r="D72"/>
  <c r="C71" i="2"/>
  <c r="J71"/>
  <c r="F71"/>
  <c r="H69"/>
  <c r="B69" i="1" s="1"/>
  <c r="F69" s="1"/>
  <c r="B71" i="2" l="1"/>
  <c r="G71"/>
  <c r="D71"/>
  <c r="F72"/>
  <c r="C72"/>
  <c r="J72"/>
  <c r="A74" i="1"/>
  <c r="K73" i="2"/>
  <c r="I73" s="1"/>
  <c r="C73" i="1"/>
  <c r="A73" i="2"/>
  <c r="D73" i="1"/>
  <c r="E72"/>
  <c r="E71" i="2"/>
  <c r="H70"/>
  <c r="B70" i="1" s="1"/>
  <c r="F70" s="1"/>
  <c r="J73" i="2" l="1"/>
  <c r="F73"/>
  <c r="C73"/>
  <c r="D72"/>
  <c r="E72" s="1"/>
  <c r="G72"/>
  <c r="B72"/>
  <c r="H72" s="1"/>
  <c r="B72" i="1" s="1"/>
  <c r="F72" s="1"/>
  <c r="K74" i="2"/>
  <c r="I74" s="1"/>
  <c r="C74" i="1"/>
  <c r="E74" s="1"/>
  <c r="D74"/>
  <c r="A75"/>
  <c r="A74" i="2"/>
  <c r="E73" i="1"/>
  <c r="H71" i="2"/>
  <c r="B71" i="1" s="1"/>
  <c r="F71" s="1"/>
  <c r="A76" l="1"/>
  <c r="D75"/>
  <c r="K75" i="2"/>
  <c r="I75" s="1"/>
  <c r="A75"/>
  <c r="C75" i="1"/>
  <c r="J74" i="2"/>
  <c r="F74"/>
  <c r="C74"/>
  <c r="G73"/>
  <c r="D73"/>
  <c r="E73" s="1"/>
  <c r="B73"/>
  <c r="G74" l="1"/>
  <c r="B74"/>
  <c r="D74"/>
  <c r="E74" s="1"/>
  <c r="F75"/>
  <c r="C75"/>
  <c r="J75"/>
  <c r="A76"/>
  <c r="K76"/>
  <c r="I76" s="1"/>
  <c r="C76" i="1"/>
  <c r="D76"/>
  <c r="A77"/>
  <c r="H73" i="2"/>
  <c r="B73" i="1" s="1"/>
  <c r="F73" s="1"/>
  <c r="E75"/>
  <c r="H74" i="2" l="1"/>
  <c r="B74" i="1" s="1"/>
  <c r="F74" s="1"/>
  <c r="F76" i="2"/>
  <c r="C76"/>
  <c r="J76"/>
  <c r="G75"/>
  <c r="B75"/>
  <c r="D75"/>
  <c r="E75" s="1"/>
  <c r="K77"/>
  <c r="I77" s="1"/>
  <c r="A77"/>
  <c r="D77" i="1"/>
  <c r="A78"/>
  <c r="C77"/>
  <c r="E77" s="1"/>
  <c r="E76"/>
  <c r="K78" i="2" l="1"/>
  <c r="I78" s="1"/>
  <c r="D78" i="1"/>
  <c r="C78"/>
  <c r="A79"/>
  <c r="A78" i="2"/>
  <c r="C77"/>
  <c r="F77"/>
  <c r="J77"/>
  <c r="D76"/>
  <c r="E76" s="1"/>
  <c r="B76"/>
  <c r="G76"/>
  <c r="H75"/>
  <c r="B75" i="1" s="1"/>
  <c r="F75" s="1"/>
  <c r="D77" i="2" l="1"/>
  <c r="E77" s="1"/>
  <c r="B77"/>
  <c r="G77"/>
  <c r="K79"/>
  <c r="I79" s="1"/>
  <c r="A79"/>
  <c r="A80" i="1"/>
  <c r="D79"/>
  <c r="C79"/>
  <c r="J78" i="2"/>
  <c r="C78"/>
  <c r="F78"/>
  <c r="H76"/>
  <c r="B76" i="1" s="1"/>
  <c r="F76" s="1"/>
  <c r="E78"/>
  <c r="E79" l="1"/>
  <c r="H77" i="2"/>
  <c r="B77" i="1" s="1"/>
  <c r="F77" s="1"/>
  <c r="D80"/>
  <c r="K80" i="2"/>
  <c r="I80" s="1"/>
  <c r="C80" i="1"/>
  <c r="E80" s="1"/>
  <c r="A80" i="2"/>
  <c r="A81" i="1"/>
  <c r="C79" i="2"/>
  <c r="J79"/>
  <c r="F79"/>
  <c r="G78"/>
  <c r="D78"/>
  <c r="E78" s="1"/>
  <c r="B78"/>
  <c r="C80" l="1"/>
  <c r="J80"/>
  <c r="F80"/>
  <c r="B79"/>
  <c r="G79"/>
  <c r="D79"/>
  <c r="E79" s="1"/>
  <c r="K81"/>
  <c r="I81" s="1"/>
  <c r="C81" i="1"/>
  <c r="D81"/>
  <c r="A82"/>
  <c r="A81" i="2"/>
  <c r="H78"/>
  <c r="B78" i="1" s="1"/>
  <c r="F78" s="1"/>
  <c r="E81" l="1"/>
  <c r="A82" i="2"/>
  <c r="K82"/>
  <c r="I82" s="1"/>
  <c r="D82" i="1"/>
  <c r="C82"/>
  <c r="E82" s="1"/>
  <c r="A83"/>
  <c r="D80" i="2"/>
  <c r="E80" s="1"/>
  <c r="B80"/>
  <c r="G80"/>
  <c r="F81"/>
  <c r="C81"/>
  <c r="J81"/>
  <c r="H79"/>
  <c r="B79" i="1" s="1"/>
  <c r="F79" s="1"/>
  <c r="F82" i="2" l="1"/>
  <c r="J82"/>
  <c r="C82"/>
  <c r="B81"/>
  <c r="D81"/>
  <c r="E81" s="1"/>
  <c r="G81"/>
  <c r="K83"/>
  <c r="I83" s="1"/>
  <c r="D83" i="1"/>
  <c r="C83"/>
  <c r="A84"/>
  <c r="A83" i="2"/>
  <c r="H80"/>
  <c r="B80" i="1" s="1"/>
  <c r="F80" s="1"/>
  <c r="C84" l="1"/>
  <c r="A84" i="2"/>
  <c r="A85" i="1"/>
  <c r="D84"/>
  <c r="K84" i="2"/>
  <c r="I84" s="1"/>
  <c r="D82"/>
  <c r="B82"/>
  <c r="G82"/>
  <c r="F83"/>
  <c r="C83"/>
  <c r="J83"/>
  <c r="H81"/>
  <c r="B81" i="1" s="1"/>
  <c r="F81" s="1"/>
  <c r="E83"/>
  <c r="E82" i="2"/>
  <c r="B83" l="1"/>
  <c r="G83"/>
  <c r="D83"/>
  <c r="E83" s="1"/>
  <c r="J84"/>
  <c r="F84"/>
  <c r="C84"/>
  <c r="A86" i="1"/>
  <c r="K85" i="2"/>
  <c r="I85" s="1"/>
  <c r="C85" i="1"/>
  <c r="A85" i="2"/>
  <c r="D85" i="1"/>
  <c r="H82" i="2"/>
  <c r="B82" i="1" s="1"/>
  <c r="F82" s="1"/>
  <c r="E84"/>
  <c r="J85" i="2" l="1"/>
  <c r="F85"/>
  <c r="C85"/>
  <c r="D84"/>
  <c r="E84" s="1"/>
  <c r="B84"/>
  <c r="G84"/>
  <c r="A87" i="1"/>
  <c r="D86"/>
  <c r="K86" i="2"/>
  <c r="I86" s="1"/>
  <c r="A86"/>
  <c r="C86" i="1"/>
  <c r="E85"/>
  <c r="H83" i="2"/>
  <c r="B83" i="1" s="1"/>
  <c r="F83" s="1"/>
  <c r="J86" i="2" l="1"/>
  <c r="C86"/>
  <c r="F86"/>
  <c r="K87"/>
  <c r="I87" s="1"/>
  <c r="D87" i="1"/>
  <c r="C87"/>
  <c r="A88"/>
  <c r="A87" i="2"/>
  <c r="D85"/>
  <c r="E85" s="1"/>
  <c r="G85"/>
  <c r="B85"/>
  <c r="E86" i="1"/>
  <c r="H84" i="2"/>
  <c r="B84" i="1" s="1"/>
  <c r="F84" s="1"/>
  <c r="E87" l="1"/>
  <c r="C87" i="2"/>
  <c r="J87"/>
  <c r="F87"/>
  <c r="A89" i="1"/>
  <c r="C88"/>
  <c r="K88" i="2"/>
  <c r="I88" s="1"/>
  <c r="D88" i="1"/>
  <c r="A88" i="2"/>
  <c r="G86"/>
  <c r="D86"/>
  <c r="E86" s="1"/>
  <c r="B86"/>
  <c r="H85"/>
  <c r="B85" i="1" s="1"/>
  <c r="F85" s="1"/>
  <c r="F88" i="2" l="1"/>
  <c r="C88"/>
  <c r="J88"/>
  <c r="A89"/>
  <c r="K89"/>
  <c r="I89" s="1"/>
  <c r="D89" i="1"/>
  <c r="C89"/>
  <c r="A90"/>
  <c r="D87" i="2"/>
  <c r="E87" s="1"/>
  <c r="G87"/>
  <c r="B87"/>
  <c r="H86"/>
  <c r="B86" i="1" s="1"/>
  <c r="F86" s="1"/>
  <c r="E88"/>
  <c r="D90" l="1"/>
  <c r="K90" i="2"/>
  <c r="I90" s="1"/>
  <c r="C90" i="1"/>
  <c r="E90" s="1"/>
  <c r="A90" i="2"/>
  <c r="A91" i="1"/>
  <c r="F89" i="2"/>
  <c r="J89"/>
  <c r="C89"/>
  <c r="D88"/>
  <c r="G88"/>
  <c r="B88"/>
  <c r="E88"/>
  <c r="H87"/>
  <c r="B87" i="1" s="1"/>
  <c r="F87" s="1"/>
  <c r="E89"/>
  <c r="C90" i="2" l="1"/>
  <c r="J90"/>
  <c r="F90"/>
  <c r="G89"/>
  <c r="B89"/>
  <c r="D89"/>
  <c r="D91" i="1"/>
  <c r="A91" i="2"/>
  <c r="A92" i="1"/>
  <c r="K91" i="2"/>
  <c r="I91" s="1"/>
  <c r="C91" i="1"/>
  <c r="E91" s="1"/>
  <c r="E89" i="2"/>
  <c r="H88"/>
  <c r="B88" i="1" s="1"/>
  <c r="F88" s="1"/>
  <c r="C91" i="2" l="1"/>
  <c r="F91"/>
  <c r="J91"/>
  <c r="B90"/>
  <c r="D90"/>
  <c r="E90" s="1"/>
  <c r="G90"/>
  <c r="A92"/>
  <c r="A93" i="1"/>
  <c r="K92" i="2"/>
  <c r="I92" s="1"/>
  <c r="C92" i="1"/>
  <c r="D92"/>
  <c r="H89" i="2"/>
  <c r="B89" i="1" s="1"/>
  <c r="F89" s="1"/>
  <c r="E92" l="1"/>
  <c r="A93" i="2"/>
  <c r="D93" i="1"/>
  <c r="A94"/>
  <c r="K93" i="2"/>
  <c r="I93" s="1"/>
  <c r="C93" i="1"/>
  <c r="J92" i="2"/>
  <c r="F92"/>
  <c r="C92"/>
  <c r="B91"/>
  <c r="G91"/>
  <c r="D91"/>
  <c r="E91" s="1"/>
  <c r="H90"/>
  <c r="B90" i="1" s="1"/>
  <c r="F90" s="1"/>
  <c r="B92" i="2" l="1"/>
  <c r="D92"/>
  <c r="E92" s="1"/>
  <c r="G92"/>
  <c r="C93"/>
  <c r="J93"/>
  <c r="F93"/>
  <c r="A95" i="1"/>
  <c r="C94"/>
  <c r="E94" s="1"/>
  <c r="K94" i="2"/>
  <c r="I94" s="1"/>
  <c r="A94"/>
  <c r="D94" i="1"/>
  <c r="H91" i="2"/>
  <c r="B91" i="1" s="1"/>
  <c r="F91" s="1"/>
  <c r="E93"/>
  <c r="F94" i="2" l="1"/>
  <c r="J94"/>
  <c r="C94"/>
  <c r="C95" i="1"/>
  <c r="K95" i="2"/>
  <c r="I95" s="1"/>
  <c r="A96" i="1"/>
  <c r="D95"/>
  <c r="A95" i="2"/>
  <c r="B93"/>
  <c r="D93"/>
  <c r="E93" s="1"/>
  <c r="G93"/>
  <c r="H92"/>
  <c r="B92" i="1" s="1"/>
  <c r="F92" s="1"/>
  <c r="E95" l="1"/>
  <c r="D96"/>
  <c r="A96" i="2"/>
  <c r="A97" i="1"/>
  <c r="K96" i="2"/>
  <c r="I96" s="1"/>
  <c r="C96" i="1"/>
  <c r="E96" s="1"/>
  <c r="D94" i="2"/>
  <c r="E94" s="1"/>
  <c r="B94"/>
  <c r="G94"/>
  <c r="J95"/>
  <c r="F95"/>
  <c r="C95"/>
  <c r="H93"/>
  <c r="B93" i="1" s="1"/>
  <c r="F93" s="1"/>
  <c r="C96" i="2" l="1"/>
  <c r="F96"/>
  <c r="J96"/>
  <c r="B95"/>
  <c r="G95"/>
  <c r="D95"/>
  <c r="C97" i="1"/>
  <c r="A98"/>
  <c r="A97" i="2"/>
  <c r="K97"/>
  <c r="I97" s="1"/>
  <c r="D97" i="1"/>
  <c r="E95" i="2"/>
  <c r="H94"/>
  <c r="B94" i="1" s="1"/>
  <c r="F94" s="1"/>
  <c r="F97" i="2" l="1"/>
  <c r="C97"/>
  <c r="J97"/>
  <c r="D98" i="1"/>
  <c r="A99"/>
  <c r="A98" i="2"/>
  <c r="K98"/>
  <c r="I98" s="1"/>
  <c r="C98" i="1"/>
  <c r="E98" s="1"/>
  <c r="B96" i="2"/>
  <c r="G96"/>
  <c r="D96"/>
  <c r="E96" s="1"/>
  <c r="H95"/>
  <c r="B95" i="1" s="1"/>
  <c r="F95" s="1"/>
  <c r="E97"/>
  <c r="C98" i="2" l="1"/>
  <c r="F98"/>
  <c r="J98"/>
  <c r="A99"/>
  <c r="C99" i="1"/>
  <c r="A100"/>
  <c r="D99"/>
  <c r="K99" i="2"/>
  <c r="I99" s="1"/>
  <c r="D97"/>
  <c r="E97" s="1"/>
  <c r="G97"/>
  <c r="B97"/>
  <c r="H96"/>
  <c r="B96" i="1" s="1"/>
  <c r="F96" s="1"/>
  <c r="F99" i="2" l="1"/>
  <c r="C99"/>
  <c r="J99"/>
  <c r="K100"/>
  <c r="I100" s="1"/>
  <c r="C100" i="1"/>
  <c r="D100"/>
  <c r="A100" i="2"/>
  <c r="A101" i="1"/>
  <c r="B98" i="2"/>
  <c r="G98"/>
  <c r="D98"/>
  <c r="E98" s="1"/>
  <c r="H97"/>
  <c r="B97" i="1" s="1"/>
  <c r="F97" s="1"/>
  <c r="E99"/>
  <c r="D101" l="1"/>
  <c r="K101" i="2"/>
  <c r="I101" s="1"/>
  <c r="A101"/>
  <c r="C101" i="1"/>
  <c r="E101" s="1"/>
  <c r="A102"/>
  <c r="J100" i="2"/>
  <c r="F100"/>
  <c r="C100"/>
  <c r="B99"/>
  <c r="G99"/>
  <c r="D99"/>
  <c r="E99" s="1"/>
  <c r="H98"/>
  <c r="B98" i="1" s="1"/>
  <c r="F98" s="1"/>
  <c r="E100"/>
  <c r="D100" i="2" l="1"/>
  <c r="E100" s="1"/>
  <c r="B100"/>
  <c r="G100"/>
  <c r="C101"/>
  <c r="F101"/>
  <c r="J101"/>
  <c r="A102"/>
  <c r="D102" i="1"/>
  <c r="A103"/>
  <c r="K102" i="2"/>
  <c r="I102" s="1"/>
  <c r="C102" i="1"/>
  <c r="H99" i="2"/>
  <c r="B99" i="1" s="1"/>
  <c r="F99" s="1"/>
  <c r="H100" i="2" l="1"/>
  <c r="B100" i="1" s="1"/>
  <c r="F100" s="1"/>
  <c r="F102" i="2"/>
  <c r="J102"/>
  <c r="C102"/>
  <c r="D101"/>
  <c r="E101" s="1"/>
  <c r="B101"/>
  <c r="G101"/>
  <c r="C103" i="1"/>
  <c r="A104"/>
  <c r="A103" i="2"/>
  <c r="K103"/>
  <c r="I103" s="1"/>
  <c r="D103" i="1"/>
  <c r="E102"/>
  <c r="C103" i="2" l="1"/>
  <c r="F103"/>
  <c r="J103"/>
  <c r="D104" i="1"/>
  <c r="C104"/>
  <c r="A105"/>
  <c r="A104" i="2"/>
  <c r="K104"/>
  <c r="I104" s="1"/>
  <c r="B102"/>
  <c r="D102"/>
  <c r="E102" s="1"/>
  <c r="G102"/>
  <c r="E103" i="1"/>
  <c r="H101" i="2"/>
  <c r="B101" i="1" s="1"/>
  <c r="F101" s="1"/>
  <c r="C104" i="2" l="1"/>
  <c r="F104"/>
  <c r="J104"/>
  <c r="C105" i="1"/>
  <c r="A105" i="2"/>
  <c r="D105" i="1"/>
  <c r="A106"/>
  <c r="K105" i="2"/>
  <c r="I105" s="1"/>
  <c r="G103"/>
  <c r="B103"/>
  <c r="D103"/>
  <c r="H102"/>
  <c r="B102" i="1" s="1"/>
  <c r="F102" s="1"/>
  <c r="E104"/>
  <c r="E103" i="2"/>
  <c r="J105" l="1"/>
  <c r="C105"/>
  <c r="F105"/>
  <c r="K106"/>
  <c r="I106" s="1"/>
  <c r="A106"/>
  <c r="D106" i="1"/>
  <c r="A107"/>
  <c r="C106"/>
  <c r="E106" s="1"/>
  <c r="D104" i="2"/>
  <c r="E104" s="1"/>
  <c r="B104"/>
  <c r="G104"/>
  <c r="H103"/>
  <c r="B103" i="1" s="1"/>
  <c r="F103" s="1"/>
  <c r="E105"/>
  <c r="H104" i="2" l="1"/>
  <c r="B104" i="1" s="1"/>
  <c r="F104" s="1"/>
  <c r="J106" i="2"/>
  <c r="F106"/>
  <c r="C106"/>
  <c r="A107"/>
  <c r="K107"/>
  <c r="I107" s="1"/>
  <c r="D107" i="1"/>
  <c r="C107"/>
  <c r="A108"/>
  <c r="G105" i="2"/>
  <c r="B105"/>
  <c r="D105"/>
  <c r="E105" s="1"/>
  <c r="H105" l="1"/>
  <c r="B105" i="1" s="1"/>
  <c r="F105" s="1"/>
  <c r="K108" i="2"/>
  <c r="I108" s="1"/>
  <c r="A108"/>
  <c r="C108" i="1"/>
  <c r="A109"/>
  <c r="D108"/>
  <c r="F107" i="2"/>
  <c r="J107"/>
  <c r="C107"/>
  <c r="B106"/>
  <c r="G106"/>
  <c r="D106"/>
  <c r="E106" s="1"/>
  <c r="E107" i="1"/>
  <c r="D109" l="1"/>
  <c r="A110"/>
  <c r="K109" i="2"/>
  <c r="I109" s="1"/>
  <c r="C109" i="1"/>
  <c r="A109" i="2"/>
  <c r="B107"/>
  <c r="D107"/>
  <c r="E107" s="1"/>
  <c r="G107"/>
  <c r="F108"/>
  <c r="J108"/>
  <c r="C108"/>
  <c r="H106"/>
  <c r="B106" i="1" s="1"/>
  <c r="F106" s="1"/>
  <c r="E108"/>
  <c r="E109" l="1"/>
  <c r="G108" i="2"/>
  <c r="D108"/>
  <c r="E108" s="1"/>
  <c r="B108"/>
  <c r="K110"/>
  <c r="I110" s="1"/>
  <c r="A111" i="1"/>
  <c r="A110" i="2"/>
  <c r="C110" i="1"/>
  <c r="D110"/>
  <c r="J109" i="2"/>
  <c r="F109"/>
  <c r="C109"/>
  <c r="H107"/>
  <c r="B107" i="1" s="1"/>
  <c r="F107" s="1"/>
  <c r="J110" i="2" l="1"/>
  <c r="F110"/>
  <c r="C110"/>
  <c r="D109"/>
  <c r="B109"/>
  <c r="G109"/>
  <c r="K111"/>
  <c r="I111" s="1"/>
  <c r="C111" i="1"/>
  <c r="A111" i="2"/>
  <c r="A112" i="1"/>
  <c r="D111"/>
  <c r="E109" i="2"/>
  <c r="E110" i="1"/>
  <c r="H108" i="2"/>
  <c r="B108" i="1" s="1"/>
  <c r="F108" s="1"/>
  <c r="E111" l="1"/>
  <c r="A113"/>
  <c r="D112"/>
  <c r="C112"/>
  <c r="K112" i="2"/>
  <c r="I112" s="1"/>
  <c r="A112"/>
  <c r="C111"/>
  <c r="F111"/>
  <c r="J111"/>
  <c r="B110"/>
  <c r="G110"/>
  <c r="D110"/>
  <c r="E110" s="1"/>
  <c r="H109"/>
  <c r="B109" i="1" s="1"/>
  <c r="F109" s="1"/>
  <c r="B111" i="2" l="1"/>
  <c r="G111"/>
  <c r="D111"/>
  <c r="E111" s="1"/>
  <c r="C112"/>
  <c r="F112"/>
  <c r="J112"/>
  <c r="A113"/>
  <c r="A114" i="1"/>
  <c r="K113" i="2"/>
  <c r="I113" s="1"/>
  <c r="C113" i="1"/>
  <c r="D113"/>
  <c r="H110" i="2"/>
  <c r="B110" i="1" s="1"/>
  <c r="F110" s="1"/>
  <c r="E112"/>
  <c r="E113" l="1"/>
  <c r="A114" i="2"/>
  <c r="C114" i="1"/>
  <c r="A115"/>
  <c r="D114"/>
  <c r="K114" i="2"/>
  <c r="I114" s="1"/>
  <c r="G112"/>
  <c r="D112"/>
  <c r="B112"/>
  <c r="F113"/>
  <c r="C113"/>
  <c r="J113"/>
  <c r="E112"/>
  <c r="H111"/>
  <c r="B111" i="1" s="1"/>
  <c r="F111" s="1"/>
  <c r="D113" i="2" l="1"/>
  <c r="B113"/>
  <c r="G113"/>
  <c r="J114"/>
  <c r="F114"/>
  <c r="C114"/>
  <c r="A116" i="1"/>
  <c r="D115"/>
  <c r="K115" i="2"/>
  <c r="I115" s="1"/>
  <c r="A115"/>
  <c r="C115" i="1"/>
  <c r="E113" i="2"/>
  <c r="H112"/>
  <c r="B112" i="1" s="1"/>
  <c r="F112" s="1"/>
  <c r="E114"/>
  <c r="D114" i="2" l="1"/>
  <c r="G114"/>
  <c r="B114"/>
  <c r="J115"/>
  <c r="C115"/>
  <c r="F115"/>
  <c r="C116" i="1"/>
  <c r="A117"/>
  <c r="A116" i="2"/>
  <c r="K116"/>
  <c r="I116" s="1"/>
  <c r="D116" i="1"/>
  <c r="E114" i="2"/>
  <c r="H113"/>
  <c r="B113" i="1" s="1"/>
  <c r="F113" s="1"/>
  <c r="E115"/>
  <c r="C116" i="2" l="1"/>
  <c r="F116"/>
  <c r="J116"/>
  <c r="D117" i="1"/>
  <c r="C117"/>
  <c r="A118"/>
  <c r="A117" i="2"/>
  <c r="K117"/>
  <c r="I117" s="1"/>
  <c r="D115"/>
  <c r="B115"/>
  <c r="G115"/>
  <c r="E116" i="1"/>
  <c r="E115" i="2"/>
  <c r="H114"/>
  <c r="B114" i="1" s="1"/>
  <c r="F114" s="1"/>
  <c r="H115" i="2" l="1"/>
  <c r="B115" i="1" s="1"/>
  <c r="F115" s="1"/>
  <c r="J117" i="2"/>
  <c r="C117"/>
  <c r="F117"/>
  <c r="A119" i="1"/>
  <c r="K118" i="2"/>
  <c r="I118" s="1"/>
  <c r="A118"/>
  <c r="D118" i="1"/>
  <c r="C118"/>
  <c r="D116" i="2"/>
  <c r="E116" s="1"/>
  <c r="G116"/>
  <c r="B116"/>
  <c r="E117" i="1"/>
  <c r="E118" l="1"/>
  <c r="C119"/>
  <c r="K119" i="2"/>
  <c r="I119" s="1"/>
  <c r="A120" i="1"/>
  <c r="D119"/>
  <c r="A119" i="2"/>
  <c r="F118"/>
  <c r="J118"/>
  <c r="C118"/>
  <c r="D117"/>
  <c r="E117" s="1"/>
  <c r="B117"/>
  <c r="G117"/>
  <c r="H116"/>
  <c r="B116" i="1" s="1"/>
  <c r="F116" s="1"/>
  <c r="C119" i="2" l="1"/>
  <c r="F119"/>
  <c r="J119"/>
  <c r="D118"/>
  <c r="E118" s="1"/>
  <c r="G118"/>
  <c r="B118"/>
  <c r="H118" s="1"/>
  <c r="B118" i="1" s="1"/>
  <c r="F118" s="1"/>
  <c r="A120" i="2"/>
  <c r="C120" i="1"/>
  <c r="K120" i="2"/>
  <c r="I120" s="1"/>
  <c r="D120" i="1"/>
  <c r="A121"/>
  <c r="H117" i="2"/>
  <c r="B117" i="1" s="1"/>
  <c r="F117" s="1"/>
  <c r="E119"/>
  <c r="A121" i="2" l="1"/>
  <c r="A122" i="1"/>
  <c r="C121"/>
  <c r="K121" i="2"/>
  <c r="I121" s="1"/>
  <c r="D121" i="1"/>
  <c r="F120" i="2"/>
  <c r="C120"/>
  <c r="J120"/>
  <c r="G119"/>
  <c r="B119"/>
  <c r="D119"/>
  <c r="E119" s="1"/>
  <c r="E120" i="1"/>
  <c r="H119" i="2" l="1"/>
  <c r="B119" i="1" s="1"/>
  <c r="F119" s="1"/>
  <c r="B120" i="2"/>
  <c r="G120"/>
  <c r="D120"/>
  <c r="E120" s="1"/>
  <c r="J121"/>
  <c r="C121"/>
  <c r="F121"/>
  <c r="A122"/>
  <c r="K122"/>
  <c r="I122" s="1"/>
  <c r="C122" i="1"/>
  <c r="A123"/>
  <c r="D122"/>
  <c r="E121"/>
  <c r="A124" l="1"/>
  <c r="D123"/>
  <c r="K123" i="2"/>
  <c r="I123" s="1"/>
  <c r="A123"/>
  <c r="C123" i="1"/>
  <c r="F122" i="2"/>
  <c r="J122"/>
  <c r="C122"/>
  <c r="G121"/>
  <c r="B121"/>
  <c r="H121" s="1"/>
  <c r="B121" i="1" s="1"/>
  <c r="F121" s="1"/>
  <c r="D121" i="2"/>
  <c r="E121" s="1"/>
  <c r="E122" i="1"/>
  <c r="H120" i="2"/>
  <c r="B120" i="1" s="1"/>
  <c r="F120" s="1"/>
  <c r="G122" i="2" l="1"/>
  <c r="B122"/>
  <c r="D122"/>
  <c r="E122" s="1"/>
  <c r="J123"/>
  <c r="F123"/>
  <c r="C123"/>
  <c r="A125" i="1"/>
  <c r="K124" i="2"/>
  <c r="I124" s="1"/>
  <c r="A124"/>
  <c r="C124" i="1"/>
  <c r="D124"/>
  <c r="E123"/>
  <c r="E124" l="1"/>
  <c r="H122" i="2"/>
  <c r="B122" i="1" s="1"/>
  <c r="F122" s="1"/>
  <c r="C124" i="2"/>
  <c r="F124"/>
  <c r="J124"/>
  <c r="D123"/>
  <c r="E123" s="1"/>
  <c r="B123"/>
  <c r="G123"/>
  <c r="D125" i="1"/>
  <c r="A126"/>
  <c r="C125"/>
  <c r="K125" i="2"/>
  <c r="I125" s="1"/>
  <c r="A125"/>
  <c r="E125" i="1" l="1"/>
  <c r="F125" i="2"/>
  <c r="C125"/>
  <c r="J125"/>
  <c r="A127" i="1"/>
  <c r="C126"/>
  <c r="K126" i="2"/>
  <c r="I126" s="1"/>
  <c r="A126"/>
  <c r="D126" i="1"/>
  <c r="D124" i="2"/>
  <c r="E124" s="1"/>
  <c r="G124"/>
  <c r="B124"/>
  <c r="H123"/>
  <c r="B123" i="1" s="1"/>
  <c r="F123" s="1"/>
  <c r="C126" i="2" l="1"/>
  <c r="J126"/>
  <c r="F126"/>
  <c r="K127"/>
  <c r="I127" s="1"/>
  <c r="C127" i="1"/>
  <c r="A127" i="2"/>
  <c r="D127" i="1"/>
  <c r="A128"/>
  <c r="D125" i="2"/>
  <c r="E125" s="1"/>
  <c r="G125"/>
  <c r="B125"/>
  <c r="H124"/>
  <c r="B124" i="1" s="1"/>
  <c r="F124" s="1"/>
  <c r="E126"/>
  <c r="C128" l="1"/>
  <c r="A128" i="2"/>
  <c r="A129" i="1"/>
  <c r="D128"/>
  <c r="K128" i="2"/>
  <c r="I128" s="1"/>
  <c r="J127"/>
  <c r="F127"/>
  <c r="C127"/>
  <c r="B126"/>
  <c r="D126"/>
  <c r="E126" s="1"/>
  <c r="G126"/>
  <c r="H125"/>
  <c r="B125" i="1" s="1"/>
  <c r="F125" s="1"/>
  <c r="E127"/>
  <c r="D127" i="2" l="1"/>
  <c r="G127"/>
  <c r="B127"/>
  <c r="C128"/>
  <c r="J128"/>
  <c r="F128"/>
  <c r="K129"/>
  <c r="I129" s="1"/>
  <c r="A129"/>
  <c r="C129" i="1"/>
  <c r="A130"/>
  <c r="D129"/>
  <c r="E127" i="2"/>
  <c r="H126"/>
  <c r="B126" i="1" s="1"/>
  <c r="F126" s="1"/>
  <c r="E128"/>
  <c r="A131" l="1"/>
  <c r="D130"/>
  <c r="K130" i="2"/>
  <c r="I130" s="1"/>
  <c r="A130"/>
  <c r="C130" i="1"/>
  <c r="C129" i="2"/>
  <c r="F129"/>
  <c r="J129"/>
  <c r="D128"/>
  <c r="E128" s="1"/>
  <c r="G128"/>
  <c r="B128"/>
  <c r="E129" i="1"/>
  <c r="H127" i="2"/>
  <c r="B127" i="1" s="1"/>
  <c r="F127" s="1"/>
  <c r="B129" i="2" l="1"/>
  <c r="G129"/>
  <c r="D129"/>
  <c r="F130"/>
  <c r="C130"/>
  <c r="J130"/>
  <c r="D131" i="1"/>
  <c r="K131" i="2"/>
  <c r="I131" s="1"/>
  <c r="A131"/>
  <c r="C131" i="1"/>
  <c r="E131" s="1"/>
  <c r="A132"/>
  <c r="E129" i="2"/>
  <c r="H128"/>
  <c r="B128" i="1" s="1"/>
  <c r="F128" s="1"/>
  <c r="E130"/>
  <c r="F131" i="2" l="1"/>
  <c r="J131"/>
  <c r="C131"/>
  <c r="B130"/>
  <c r="D130"/>
  <c r="E130" s="1"/>
  <c r="G130"/>
  <c r="C132" i="1"/>
  <c r="A133"/>
  <c r="D132"/>
  <c r="K132" i="2"/>
  <c r="I132" s="1"/>
  <c r="A132"/>
  <c r="H129"/>
  <c r="B129" i="1" s="1"/>
  <c r="F129" s="1"/>
  <c r="F132" i="2" l="1"/>
  <c r="J132"/>
  <c r="C132"/>
  <c r="D133" i="1"/>
  <c r="K133" i="2"/>
  <c r="I133" s="1"/>
  <c r="C133" i="1"/>
  <c r="E133" s="1"/>
  <c r="A133" i="2"/>
  <c r="A134" i="1"/>
  <c r="D131" i="2"/>
  <c r="E131" s="1"/>
  <c r="G131"/>
  <c r="B131"/>
  <c r="H130"/>
  <c r="B130" i="1" s="1"/>
  <c r="F130" s="1"/>
  <c r="E132"/>
  <c r="K134" i="2" l="1"/>
  <c r="I134" s="1"/>
  <c r="C134" i="1"/>
  <c r="D134"/>
  <c r="A135"/>
  <c r="A134" i="2"/>
  <c r="D132"/>
  <c r="E132" s="1"/>
  <c r="G132"/>
  <c r="B132"/>
  <c r="C133"/>
  <c r="F133"/>
  <c r="J133"/>
  <c r="H131"/>
  <c r="B131" i="1" s="1"/>
  <c r="F131" s="1"/>
  <c r="E134" l="1"/>
  <c r="K135" i="2"/>
  <c r="I135" s="1"/>
  <c r="C135" i="1"/>
  <c r="A136"/>
  <c r="D135"/>
  <c r="A135" i="2"/>
  <c r="D133"/>
  <c r="E133" s="1"/>
  <c r="B133"/>
  <c r="G133"/>
  <c r="J134"/>
  <c r="F134"/>
  <c r="C134"/>
  <c r="H132"/>
  <c r="B132" i="1" s="1"/>
  <c r="F132" s="1"/>
  <c r="B134" i="2" l="1"/>
  <c r="D134"/>
  <c r="E134" s="1"/>
  <c r="G134"/>
  <c r="A137" i="1"/>
  <c r="K136" i="2"/>
  <c r="I136" s="1"/>
  <c r="C136" i="1"/>
  <c r="A136" i="2"/>
  <c r="D136" i="1"/>
  <c r="J135" i="2"/>
  <c r="F135"/>
  <c r="C135"/>
  <c r="E135" i="1"/>
  <c r="H133" i="2"/>
  <c r="B133" i="1" s="1"/>
  <c r="F133" s="1"/>
  <c r="C137" l="1"/>
  <c r="A137" i="2"/>
  <c r="D137" i="1"/>
  <c r="A138"/>
  <c r="K137" i="2"/>
  <c r="I137" s="1"/>
  <c r="G135"/>
  <c r="D135"/>
  <c r="E135" s="1"/>
  <c r="B135"/>
  <c r="J136"/>
  <c r="F136"/>
  <c r="C136"/>
  <c r="E136" i="1"/>
  <c r="H134" i="2"/>
  <c r="B134" i="1" s="1"/>
  <c r="F134" s="1"/>
  <c r="H135" i="2" l="1"/>
  <c r="B135" i="1" s="1"/>
  <c r="F135" s="1"/>
  <c r="A139"/>
  <c r="D138"/>
  <c r="K138" i="2"/>
  <c r="I138" s="1"/>
  <c r="A138"/>
  <c r="C138" i="1"/>
  <c r="D136" i="2"/>
  <c r="E136" s="1"/>
  <c r="G136"/>
  <c r="B136"/>
  <c r="C137"/>
  <c r="F137"/>
  <c r="J137"/>
  <c r="E137" i="1"/>
  <c r="H136" i="2" l="1"/>
  <c r="B136" i="1" s="1"/>
  <c r="F136" s="1"/>
  <c r="B137" i="2"/>
  <c r="G137"/>
  <c r="D137"/>
  <c r="E137" s="1"/>
  <c r="C138"/>
  <c r="J138"/>
  <c r="F138"/>
  <c r="C139" i="1"/>
  <c r="A139" i="2"/>
  <c r="A140" i="1"/>
  <c r="D139"/>
  <c r="K139" i="2"/>
  <c r="I139" s="1"/>
  <c r="E138" i="1"/>
  <c r="J139" i="2" l="1"/>
  <c r="F139"/>
  <c r="C139"/>
  <c r="A140"/>
  <c r="A141" i="1"/>
  <c r="D140"/>
  <c r="K140" i="2"/>
  <c r="I140" s="1"/>
  <c r="C140" i="1"/>
  <c r="E140" s="1"/>
  <c r="D138" i="2"/>
  <c r="E138" s="1"/>
  <c r="B138"/>
  <c r="G138"/>
  <c r="E139" i="1"/>
  <c r="H137" i="2"/>
  <c r="B137" i="1" s="1"/>
  <c r="F137" s="1"/>
  <c r="J140" i="2" l="1"/>
  <c r="F140"/>
  <c r="C140"/>
  <c r="A142" i="1"/>
  <c r="K141" i="2"/>
  <c r="I141" s="1"/>
  <c r="C141" i="1"/>
  <c r="A141" i="2"/>
  <c r="D141" i="1"/>
  <c r="D139" i="2"/>
  <c r="G139"/>
  <c r="B139"/>
  <c r="H138"/>
  <c r="B138" i="1" s="1"/>
  <c r="F138" s="1"/>
  <c r="E139" i="2"/>
  <c r="D142" i="1" l="1"/>
  <c r="A143"/>
  <c r="C142"/>
  <c r="E142" s="1"/>
  <c r="K142" i="2"/>
  <c r="I142" s="1"/>
  <c r="A142"/>
  <c r="J141"/>
  <c r="C141"/>
  <c r="F141"/>
  <c r="B140"/>
  <c r="D140"/>
  <c r="E140" s="1"/>
  <c r="G140"/>
  <c r="E141" i="1"/>
  <c r="H139" i="2"/>
  <c r="B139" i="1" s="1"/>
  <c r="F139" s="1"/>
  <c r="B141" i="2" l="1"/>
  <c r="G141"/>
  <c r="D141"/>
  <c r="F142"/>
  <c r="J142"/>
  <c r="C142"/>
  <c r="C143" i="1"/>
  <c r="A144"/>
  <c r="D143"/>
  <c r="K143" i="2"/>
  <c r="I143" s="1"/>
  <c r="A143"/>
  <c r="H140"/>
  <c r="B140" i="1" s="1"/>
  <c r="F140" s="1"/>
  <c r="E141" i="2"/>
  <c r="F143" l="1"/>
  <c r="J143"/>
  <c r="C143"/>
  <c r="K144"/>
  <c r="I144" s="1"/>
  <c r="A144"/>
  <c r="C144" i="1"/>
  <c r="A145"/>
  <c r="D144"/>
  <c r="D142" i="2"/>
  <c r="E142" s="1"/>
  <c r="B142"/>
  <c r="G142"/>
  <c r="E143" i="1"/>
  <c r="H141" i="2"/>
  <c r="B141" i="1" s="1"/>
  <c r="F141" s="1"/>
  <c r="F144" i="2" l="1"/>
  <c r="C144"/>
  <c r="J144"/>
  <c r="D143"/>
  <c r="E143" s="1"/>
  <c r="B143"/>
  <c r="G143"/>
  <c r="C145" i="1"/>
  <c r="A146"/>
  <c r="A145" i="2"/>
  <c r="K145"/>
  <c r="I145" s="1"/>
  <c r="D145" i="1"/>
  <c r="H142" i="2"/>
  <c r="B142" i="1" s="1"/>
  <c r="F142" s="1"/>
  <c r="E144"/>
  <c r="J145" i="2" l="1"/>
  <c r="C145"/>
  <c r="F145"/>
  <c r="A146"/>
  <c r="K146"/>
  <c r="I146" s="1"/>
  <c r="D146" i="1"/>
  <c r="C146"/>
  <c r="A147"/>
  <c r="B144" i="2"/>
  <c r="D144"/>
  <c r="G144"/>
  <c r="E144"/>
  <c r="E145" i="1"/>
  <c r="H143" i="2"/>
  <c r="B143" i="1" s="1"/>
  <c r="F143" s="1"/>
  <c r="K147" i="2" l="1"/>
  <c r="I147" s="1"/>
  <c r="C147" i="1"/>
  <c r="D147"/>
  <c r="A147" i="2"/>
  <c r="A148" i="1"/>
  <c r="J146" i="2"/>
  <c r="C146"/>
  <c r="F146"/>
  <c r="B145"/>
  <c r="D145"/>
  <c r="E145" s="1"/>
  <c r="G145"/>
  <c r="H144"/>
  <c r="B144" i="1" s="1"/>
  <c r="F144" s="1"/>
  <c r="E146"/>
  <c r="E147" l="1"/>
  <c r="G146" i="2"/>
  <c r="B146"/>
  <c r="D146"/>
  <c r="D148" i="1"/>
  <c r="K148" i="2"/>
  <c r="I148" s="1"/>
  <c r="A148"/>
  <c r="C148" i="1"/>
  <c r="A149"/>
  <c r="C147" i="2"/>
  <c r="F147"/>
  <c r="J147"/>
  <c r="H145"/>
  <c r="B145" i="1" s="1"/>
  <c r="F145" s="1"/>
  <c r="E146" i="2"/>
  <c r="H146" l="1"/>
  <c r="B146" i="1" s="1"/>
  <c r="F146" s="1"/>
  <c r="D149"/>
  <c r="K149" i="2"/>
  <c r="I149" s="1"/>
  <c r="C149" i="1"/>
  <c r="E149" s="1"/>
  <c r="A149" i="2"/>
  <c r="A150" i="1"/>
  <c r="D147" i="2"/>
  <c r="E147" s="1"/>
  <c r="B147"/>
  <c r="G147"/>
  <c r="C148"/>
  <c r="J148"/>
  <c r="F148"/>
  <c r="E148" i="1"/>
  <c r="D148" i="2" l="1"/>
  <c r="E148" s="1"/>
  <c r="G148"/>
  <c r="B148"/>
  <c r="C149"/>
  <c r="J149"/>
  <c r="F149"/>
  <c r="K150"/>
  <c r="I150" s="1"/>
  <c r="D150" i="1"/>
  <c r="A150" i="2"/>
  <c r="A151" i="1"/>
  <c r="C150"/>
  <c r="H147" i="2"/>
  <c r="B147" i="1" s="1"/>
  <c r="F147" s="1"/>
  <c r="A152" l="1"/>
  <c r="A151" i="2"/>
  <c r="K151"/>
  <c r="I151" s="1"/>
  <c r="D151" i="1"/>
  <c r="C151"/>
  <c r="J150" i="2"/>
  <c r="C150"/>
  <c r="F150"/>
  <c r="G149"/>
  <c r="D149"/>
  <c r="E149" s="1"/>
  <c r="B149"/>
  <c r="E150" i="1"/>
  <c r="H148" i="2"/>
  <c r="B148" i="1" s="1"/>
  <c r="F148" s="1"/>
  <c r="B150" i="2" l="1"/>
  <c r="D150"/>
  <c r="E150" s="1"/>
  <c r="G150"/>
  <c r="J151"/>
  <c r="C151"/>
  <c r="F151"/>
  <c r="C152" i="1"/>
  <c r="A152" i="2"/>
  <c r="D152" i="1"/>
  <c r="A153"/>
  <c r="K152" i="2"/>
  <c r="I152" s="1"/>
  <c r="H149"/>
  <c r="B149" i="1" s="1"/>
  <c r="F149" s="1"/>
  <c r="E151"/>
  <c r="D153" l="1"/>
  <c r="K153" i="2"/>
  <c r="I153" s="1"/>
  <c r="A153"/>
  <c r="C153" i="1"/>
  <c r="E153" s="1"/>
  <c r="A154"/>
  <c r="D151" i="2"/>
  <c r="E151" s="1"/>
  <c r="B151"/>
  <c r="G151"/>
  <c r="C152"/>
  <c r="J152"/>
  <c r="F152"/>
  <c r="E152" i="1"/>
  <c r="H150" i="2"/>
  <c r="B150" i="1" s="1"/>
  <c r="F150" s="1"/>
  <c r="G152" i="2" l="1"/>
  <c r="D152"/>
  <c r="E152" s="1"/>
  <c r="B152"/>
  <c r="F153"/>
  <c r="J153"/>
  <c r="C153"/>
  <c r="A154"/>
  <c r="K154"/>
  <c r="I154" s="1"/>
  <c r="D154" i="1"/>
  <c r="C154"/>
  <c r="E154" s="1"/>
  <c r="A155"/>
  <c r="H151" i="2"/>
  <c r="B151" i="1" s="1"/>
  <c r="F151" s="1"/>
  <c r="F154" i="2" l="1"/>
  <c r="J154"/>
  <c r="C154"/>
  <c r="C155" i="1"/>
  <c r="A156"/>
  <c r="A155" i="2"/>
  <c r="K155"/>
  <c r="I155" s="1"/>
  <c r="D155" i="1"/>
  <c r="G153" i="2"/>
  <c r="D153"/>
  <c r="E153" s="1"/>
  <c r="B153"/>
  <c r="H152"/>
  <c r="B152" i="1" s="1"/>
  <c r="F152" s="1"/>
  <c r="G154" i="2" l="1"/>
  <c r="D154"/>
  <c r="E154" s="1"/>
  <c r="B154"/>
  <c r="C155"/>
  <c r="F155"/>
  <c r="J155"/>
  <c r="A157" i="1"/>
  <c r="D156"/>
  <c r="K156" i="2"/>
  <c r="I156" s="1"/>
  <c r="A156"/>
  <c r="C156" i="1"/>
  <c r="E155"/>
  <c r="H153" i="2"/>
  <c r="B153" i="1" s="1"/>
  <c r="F153" s="1"/>
  <c r="D155" i="2" l="1"/>
  <c r="E155" s="1"/>
  <c r="B155"/>
  <c r="G155"/>
  <c r="C156"/>
  <c r="J156"/>
  <c r="F156"/>
  <c r="K157"/>
  <c r="I157" s="1"/>
  <c r="D157" i="1"/>
  <c r="C157"/>
  <c r="A158"/>
  <c r="A157" i="2"/>
  <c r="E156" i="1"/>
  <c r="H154" i="2"/>
  <c r="B154" i="1" s="1"/>
  <c r="F154" s="1"/>
  <c r="H155" i="2" l="1"/>
  <c r="B155" i="1" s="1"/>
  <c r="F155" s="1"/>
  <c r="A159"/>
  <c r="C158"/>
  <c r="K158" i="2"/>
  <c r="I158" s="1"/>
  <c r="D158" i="1"/>
  <c r="A158" i="2"/>
  <c r="C157"/>
  <c r="J157"/>
  <c r="F157"/>
  <c r="G156"/>
  <c r="B156"/>
  <c r="D156"/>
  <c r="E156" s="1"/>
  <c r="E157" i="1"/>
  <c r="H156" i="2" l="1"/>
  <c r="B156" i="1" s="1"/>
  <c r="F156" s="1"/>
  <c r="B157" i="2"/>
  <c r="D157"/>
  <c r="E157" s="1"/>
  <c r="G157"/>
  <c r="C158"/>
  <c r="J158"/>
  <c r="F158"/>
  <c r="A159"/>
  <c r="A160" i="1"/>
  <c r="C159"/>
  <c r="K159" i="2"/>
  <c r="I159" s="1"/>
  <c r="D159" i="1"/>
  <c r="E158"/>
  <c r="C159" i="2" l="1"/>
  <c r="J159"/>
  <c r="F159"/>
  <c r="C160" i="1"/>
  <c r="A161"/>
  <c r="D160"/>
  <c r="K160" i="2"/>
  <c r="I160" s="1"/>
  <c r="A160"/>
  <c r="G158"/>
  <c r="D158"/>
  <c r="E158" s="1"/>
  <c r="B158"/>
  <c r="E159" i="1"/>
  <c r="H157" i="2"/>
  <c r="B157" i="1" s="1"/>
  <c r="F157" s="1"/>
  <c r="G159" i="2" l="1"/>
  <c r="D159"/>
  <c r="E159" s="1"/>
  <c r="B159"/>
  <c r="J160"/>
  <c r="F160"/>
  <c r="C160"/>
  <c r="A161"/>
  <c r="K161"/>
  <c r="I161" s="1"/>
  <c r="D161" i="1"/>
  <c r="C161"/>
  <c r="E161" s="1"/>
  <c r="A162"/>
  <c r="E160"/>
  <c r="H158" i="2"/>
  <c r="B158" i="1" s="1"/>
  <c r="F158" s="1"/>
  <c r="F161" i="2" l="1"/>
  <c r="C161"/>
  <c r="J161"/>
  <c r="B160"/>
  <c r="G160"/>
  <c r="D160"/>
  <c r="E160" s="1"/>
  <c r="A163" i="1"/>
  <c r="A162" i="2"/>
  <c r="K162"/>
  <c r="I162" s="1"/>
  <c r="D162" i="1"/>
  <c r="C162"/>
  <c r="H159" i="2"/>
  <c r="B159" i="1" s="1"/>
  <c r="F159" s="1"/>
  <c r="J162" i="2" l="1"/>
  <c r="F162"/>
  <c r="C162"/>
  <c r="D163" i="1"/>
  <c r="A163" i="2"/>
  <c r="A164" i="1"/>
  <c r="K163" i="2"/>
  <c r="I163" s="1"/>
  <c r="C163" i="1"/>
  <c r="E163" s="1"/>
  <c r="D161" i="2"/>
  <c r="E161" s="1"/>
  <c r="G161"/>
  <c r="B161"/>
  <c r="H160"/>
  <c r="B160" i="1" s="1"/>
  <c r="F160" s="1"/>
  <c r="E162"/>
  <c r="K164" i="2" l="1"/>
  <c r="I164" s="1"/>
  <c r="C164" i="1"/>
  <c r="D164"/>
  <c r="A164" i="2"/>
  <c r="A165" i="1"/>
  <c r="J163" i="2"/>
  <c r="C163"/>
  <c r="F163"/>
  <c r="B162"/>
  <c r="D162"/>
  <c r="E162" s="1"/>
  <c r="G162"/>
  <c r="H161"/>
  <c r="B161" i="1" s="1"/>
  <c r="F161" s="1"/>
  <c r="E164" l="1"/>
  <c r="B163" i="2"/>
  <c r="G163"/>
  <c r="D163"/>
  <c r="E163" s="1"/>
  <c r="C165" i="1"/>
  <c r="A166"/>
  <c r="D165"/>
  <c r="K165" i="2"/>
  <c r="I165" s="1"/>
  <c r="A165"/>
  <c r="C164"/>
  <c r="J164"/>
  <c r="F164"/>
  <c r="H162"/>
  <c r="B162" i="1" s="1"/>
  <c r="F162" s="1"/>
  <c r="D164" i="2" l="1"/>
  <c r="E164" s="1"/>
  <c r="G164"/>
  <c r="B164"/>
  <c r="F165"/>
  <c r="C165"/>
  <c r="J165"/>
  <c r="K166"/>
  <c r="I166" s="1"/>
  <c r="C166" i="1"/>
  <c r="A166" i="2"/>
  <c r="D166" i="1"/>
  <c r="A167"/>
  <c r="E165"/>
  <c r="H163" i="2"/>
  <c r="B163" i="1" s="1"/>
  <c r="F163" s="1"/>
  <c r="B165" i="2" l="1"/>
  <c r="G165"/>
  <c r="D165"/>
  <c r="C167" i="1"/>
  <c r="K167" i="2"/>
  <c r="I167" s="1"/>
  <c r="A168" i="1"/>
  <c r="D167"/>
  <c r="A167" i="2"/>
  <c r="J166"/>
  <c r="C166"/>
  <c r="F166"/>
  <c r="E166" i="1"/>
  <c r="E165" i="2"/>
  <c r="H164"/>
  <c r="B164" i="1" s="1"/>
  <c r="F164" s="1"/>
  <c r="E167" l="1"/>
  <c r="K168" i="2"/>
  <c r="I168" s="1"/>
  <c r="A169" i="1"/>
  <c r="A168" i="2"/>
  <c r="C168" i="1"/>
  <c r="D168"/>
  <c r="D166" i="2"/>
  <c r="E166" s="1"/>
  <c r="G166"/>
  <c r="B166"/>
  <c r="J167"/>
  <c r="C167"/>
  <c r="F167"/>
  <c r="H165"/>
  <c r="B165" i="1" s="1"/>
  <c r="F165" s="1"/>
  <c r="E168" l="1"/>
  <c r="H166" i="2"/>
  <c r="B166" i="1" s="1"/>
  <c r="F166" s="1"/>
  <c r="K169" i="2"/>
  <c r="I169" s="1"/>
  <c r="A169"/>
  <c r="C169" i="1"/>
  <c r="A170"/>
  <c r="D169"/>
  <c r="B167" i="2"/>
  <c r="G167"/>
  <c r="D167"/>
  <c r="E167" s="1"/>
  <c r="J168"/>
  <c r="F168"/>
  <c r="C168"/>
  <c r="A171" i="1" l="1"/>
  <c r="K170" i="2"/>
  <c r="I170" s="1"/>
  <c r="D170" i="1"/>
  <c r="C170"/>
  <c r="E170" s="1"/>
  <c r="A170" i="2"/>
  <c r="D168"/>
  <c r="E168" s="1"/>
  <c r="B168"/>
  <c r="G168"/>
  <c r="J169"/>
  <c r="C169"/>
  <c r="F169"/>
  <c r="H167"/>
  <c r="B167" i="1" s="1"/>
  <c r="F167" s="1"/>
  <c r="E169"/>
  <c r="C170" i="2" l="1"/>
  <c r="F170"/>
  <c r="J170"/>
  <c r="D169"/>
  <c r="G169"/>
  <c r="B169"/>
  <c r="D171" i="1"/>
  <c r="A171" i="2"/>
  <c r="A172" i="1"/>
  <c r="K171" i="2"/>
  <c r="I171" s="1"/>
  <c r="C171" i="1"/>
  <c r="E171" s="1"/>
  <c r="E169" i="2"/>
  <c r="H168"/>
  <c r="B168" i="1" s="1"/>
  <c r="F168" s="1"/>
  <c r="C171" i="2" l="1"/>
  <c r="F171"/>
  <c r="J171"/>
  <c r="C172" i="1"/>
  <c r="K172" i="2"/>
  <c r="I172" s="1"/>
  <c r="A172"/>
  <c r="A173" i="1"/>
  <c r="D172"/>
  <c r="G170" i="2"/>
  <c r="B170"/>
  <c r="D170"/>
  <c r="E170" s="1"/>
  <c r="H169"/>
  <c r="B169" i="1" s="1"/>
  <c r="F169" s="1"/>
  <c r="H170" i="2" l="1"/>
  <c r="B170" i="1" s="1"/>
  <c r="F170" s="1"/>
  <c r="A174"/>
  <c r="C173"/>
  <c r="K173" i="2"/>
  <c r="I173" s="1"/>
  <c r="D173" i="1"/>
  <c r="A173" i="2"/>
  <c r="C172"/>
  <c r="J172"/>
  <c r="F172"/>
  <c r="G171"/>
  <c r="D171"/>
  <c r="E171" s="1"/>
  <c r="B171"/>
  <c r="E172" i="1"/>
  <c r="B172" i="2" l="1"/>
  <c r="G172"/>
  <c r="D172"/>
  <c r="E172" s="1"/>
  <c r="C173"/>
  <c r="J173"/>
  <c r="F173"/>
  <c r="A174"/>
  <c r="A175" i="1"/>
  <c r="D174"/>
  <c r="C174"/>
  <c r="E174" s="1"/>
  <c r="K174" i="2"/>
  <c r="I174" s="1"/>
  <c r="E173" i="1"/>
  <c r="H171" i="2"/>
  <c r="B171" i="1" s="1"/>
  <c r="F171" s="1"/>
  <c r="K175" i="2" l="1"/>
  <c r="I175" s="1"/>
  <c r="D175" i="1"/>
  <c r="C175"/>
  <c r="A176"/>
  <c r="A175" i="2"/>
  <c r="C174"/>
  <c r="J174"/>
  <c r="F174"/>
  <c r="B173"/>
  <c r="G173"/>
  <c r="D173"/>
  <c r="E173" s="1"/>
  <c r="H172"/>
  <c r="B172" i="1" s="1"/>
  <c r="F172" s="1"/>
  <c r="D176" l="1"/>
  <c r="C176"/>
  <c r="K176" i="2"/>
  <c r="I176" s="1"/>
  <c r="A176"/>
  <c r="A177" i="1"/>
  <c r="B174" i="2"/>
  <c r="G174"/>
  <c r="D174"/>
  <c r="E174" s="1"/>
  <c r="F175"/>
  <c r="J175"/>
  <c r="C175"/>
  <c r="H173"/>
  <c r="B173" i="1" s="1"/>
  <c r="F173" s="1"/>
  <c r="E175"/>
  <c r="E176" l="1"/>
  <c r="D175" i="2"/>
  <c r="E175" s="1"/>
  <c r="G175"/>
  <c r="B175"/>
  <c r="D177" i="1"/>
  <c r="K177" i="2"/>
  <c r="I177" s="1"/>
  <c r="A178" i="1"/>
  <c r="C177"/>
  <c r="A177" i="2"/>
  <c r="J176"/>
  <c r="C176"/>
  <c r="F176"/>
  <c r="H174"/>
  <c r="B174" i="1" s="1"/>
  <c r="F174" s="1"/>
  <c r="K178" i="2" l="1"/>
  <c r="I178" s="1"/>
  <c r="D178" i="1"/>
  <c r="A178" i="2"/>
  <c r="A179" i="1"/>
  <c r="C178"/>
  <c r="D176" i="2"/>
  <c r="E176" s="1"/>
  <c r="G176"/>
  <c r="B176"/>
  <c r="F177"/>
  <c r="J177"/>
  <c r="C177"/>
  <c r="E177" i="1"/>
  <c r="H175" i="2"/>
  <c r="B175" i="1" s="1"/>
  <c r="F175" s="1"/>
  <c r="H176" i="2" l="1"/>
  <c r="B176" i="1" s="1"/>
  <c r="F176" s="1"/>
  <c r="G177" i="2"/>
  <c r="D177"/>
  <c r="B177"/>
  <c r="K179"/>
  <c r="I179" s="1"/>
  <c r="D179" i="1"/>
  <c r="C179"/>
  <c r="E179" s="1"/>
  <c r="A179" i="2"/>
  <c r="A180" i="1"/>
  <c r="J178" i="2"/>
  <c r="F178"/>
  <c r="C178"/>
  <c r="E177"/>
  <c r="E178" i="1"/>
  <c r="A180" i="2" l="1"/>
  <c r="K180"/>
  <c r="I180" s="1"/>
  <c r="C180" i="1"/>
  <c r="A181"/>
  <c r="D180"/>
  <c r="F179" i="2"/>
  <c r="J179"/>
  <c r="C179"/>
  <c r="G178"/>
  <c r="D178"/>
  <c r="E178" s="1"/>
  <c r="B178"/>
  <c r="H177"/>
  <c r="B177" i="1" s="1"/>
  <c r="F177" s="1"/>
  <c r="A182" l="1"/>
  <c r="C181"/>
  <c r="A181" i="2"/>
  <c r="K181"/>
  <c r="I181" s="1"/>
  <c r="D181" i="1"/>
  <c r="C180" i="2"/>
  <c r="J180"/>
  <c r="F180"/>
  <c r="G179"/>
  <c r="B179"/>
  <c r="H179" s="1"/>
  <c r="B179" i="1" s="1"/>
  <c r="F179" s="1"/>
  <c r="D179" i="2"/>
  <c r="E179" s="1"/>
  <c r="H178"/>
  <c r="B178" i="1" s="1"/>
  <c r="F178" s="1"/>
  <c r="E180"/>
  <c r="E181" l="1"/>
  <c r="F181" i="2"/>
  <c r="C181"/>
  <c r="J181"/>
  <c r="D180"/>
  <c r="E180" s="1"/>
  <c r="B180"/>
  <c r="G180"/>
  <c r="C182" i="1"/>
  <c r="K182" i="2"/>
  <c r="I182" s="1"/>
  <c r="D182" i="1"/>
  <c r="A182" i="2"/>
  <c r="A183" i="1"/>
  <c r="C182" i="2" l="1"/>
  <c r="F182"/>
  <c r="J182"/>
  <c r="C183" i="1"/>
  <c r="D183"/>
  <c r="A183" i="2"/>
  <c r="A184" i="1"/>
  <c r="K183" i="2"/>
  <c r="I183" s="1"/>
  <c r="B181"/>
  <c r="G181"/>
  <c r="D181"/>
  <c r="E181" s="1"/>
  <c r="E182" i="1"/>
  <c r="H180" i="2"/>
  <c r="B180" i="1" s="1"/>
  <c r="F180" s="1"/>
  <c r="E183" l="1"/>
  <c r="J183" i="2"/>
  <c r="F183"/>
  <c r="C183"/>
  <c r="C184" i="1"/>
  <c r="D184"/>
  <c r="A184" i="2"/>
  <c r="A185" i="1"/>
  <c r="K184" i="2"/>
  <c r="I184" s="1"/>
  <c r="G182"/>
  <c r="B182"/>
  <c r="D182"/>
  <c r="E182" s="1"/>
  <c r="H181"/>
  <c r="B181" i="1" s="1"/>
  <c r="F181" s="1"/>
  <c r="H182" i="2" l="1"/>
  <c r="B182" i="1" s="1"/>
  <c r="F182" s="1"/>
  <c r="E184"/>
  <c r="J184" i="2"/>
  <c r="F184"/>
  <c r="C184"/>
  <c r="A186" i="1"/>
  <c r="D185"/>
  <c r="K185" i="2"/>
  <c r="I185" s="1"/>
  <c r="A185"/>
  <c r="C185" i="1"/>
  <c r="E185" s="1"/>
  <c r="B183" i="2"/>
  <c r="G183"/>
  <c r="D183"/>
  <c r="E183" s="1"/>
  <c r="F185" l="1"/>
  <c r="J185"/>
  <c r="C185"/>
  <c r="D186" i="1"/>
  <c r="A186" i="2"/>
  <c r="A187" i="1"/>
  <c r="K186" i="2"/>
  <c r="I186" s="1"/>
  <c r="C186" i="1"/>
  <c r="E186" s="1"/>
  <c r="G184" i="2"/>
  <c r="D184"/>
  <c r="E184" s="1"/>
  <c r="B184"/>
  <c r="H183"/>
  <c r="B183" i="1" s="1"/>
  <c r="F183" s="1"/>
  <c r="A187" i="2" l="1"/>
  <c r="K187"/>
  <c r="I187" s="1"/>
  <c r="D187" i="1"/>
  <c r="C187"/>
  <c r="E187" s="1"/>
  <c r="A188"/>
  <c r="G185" i="2"/>
  <c r="D185"/>
  <c r="B185"/>
  <c r="J186"/>
  <c r="F186"/>
  <c r="C186"/>
  <c r="H184"/>
  <c r="B184" i="1" s="1"/>
  <c r="F184" s="1"/>
  <c r="E185" i="2"/>
  <c r="H185" l="1"/>
  <c r="B185" i="1" s="1"/>
  <c r="F185" s="1"/>
  <c r="C187" i="2"/>
  <c r="J187"/>
  <c r="F187"/>
  <c r="G186"/>
  <c r="D186"/>
  <c r="E186" s="1"/>
  <c r="B186"/>
  <c r="K188"/>
  <c r="I188" s="1"/>
  <c r="A188"/>
  <c r="D188" i="1"/>
  <c r="A189"/>
  <c r="C188"/>
  <c r="E188" s="1"/>
  <c r="H186" i="2" l="1"/>
  <c r="B186" i="1" s="1"/>
  <c r="F186" s="1"/>
  <c r="C189"/>
  <c r="D189"/>
  <c r="A189" i="2"/>
  <c r="A190" i="1"/>
  <c r="K189" i="2"/>
  <c r="I189" s="1"/>
  <c r="B187"/>
  <c r="G187"/>
  <c r="D187"/>
  <c r="E187" s="1"/>
  <c r="F188"/>
  <c r="J188"/>
  <c r="C188"/>
  <c r="D188" l="1"/>
  <c r="E188" s="1"/>
  <c r="B188"/>
  <c r="G188"/>
  <c r="C190" i="1"/>
  <c r="A190" i="2"/>
  <c r="A191" i="1"/>
  <c r="D190"/>
  <c r="K190" i="2"/>
  <c r="I190" s="1"/>
  <c r="F189"/>
  <c r="C189"/>
  <c r="J189"/>
  <c r="H187"/>
  <c r="B187" i="1" s="1"/>
  <c r="F187" s="1"/>
  <c r="E189"/>
  <c r="E190" l="1"/>
  <c r="H188" i="2"/>
  <c r="B188" i="1" s="1"/>
  <c r="F188" s="1"/>
  <c r="J190" i="2"/>
  <c r="F190"/>
  <c r="C190"/>
  <c r="C191" i="1"/>
  <c r="A191" i="2"/>
  <c r="A192" i="1"/>
  <c r="K191" i="2"/>
  <c r="I191" s="1"/>
  <c r="D191" i="1"/>
  <c r="G189" i="2"/>
  <c r="D189"/>
  <c r="E189" s="1"/>
  <c r="B189"/>
  <c r="A193" i="1" l="1"/>
  <c r="C192"/>
  <c r="D192"/>
  <c r="K192" i="2"/>
  <c r="I192" s="1"/>
  <c r="A192"/>
  <c r="F191"/>
  <c r="J191"/>
  <c r="C191"/>
  <c r="B190"/>
  <c r="D190"/>
  <c r="E190" s="1"/>
  <c r="G190"/>
  <c r="E191" i="1"/>
  <c r="H189" i="2"/>
  <c r="B189" i="1" s="1"/>
  <c r="F189" s="1"/>
  <c r="E192" l="1"/>
  <c r="J192" i="2"/>
  <c r="F192"/>
  <c r="C192"/>
  <c r="B191"/>
  <c r="G191"/>
  <c r="D191"/>
  <c r="E191" s="1"/>
  <c r="A193"/>
  <c r="A194" i="1"/>
  <c r="D193"/>
  <c r="C193"/>
  <c r="E193" s="1"/>
  <c r="K193" i="2"/>
  <c r="I193" s="1"/>
  <c r="H190"/>
  <c r="B190" i="1" s="1"/>
  <c r="F190" s="1"/>
  <c r="C194" l="1"/>
  <c r="K194" i="2"/>
  <c r="I194" s="1"/>
  <c r="A194"/>
  <c r="D194" i="1"/>
  <c r="A195"/>
  <c r="C193" i="2"/>
  <c r="J193"/>
  <c r="F193"/>
  <c r="B192"/>
  <c r="G192"/>
  <c r="D192"/>
  <c r="E192" s="1"/>
  <c r="H191"/>
  <c r="B191" i="1" s="1"/>
  <c r="F191" s="1"/>
  <c r="F194" i="2" l="1"/>
  <c r="C194"/>
  <c r="J194"/>
  <c r="G193"/>
  <c r="B193"/>
  <c r="D193"/>
  <c r="E193" s="1"/>
  <c r="K195"/>
  <c r="I195" s="1"/>
  <c r="A196" i="1"/>
  <c r="D195"/>
  <c r="A195" i="2"/>
  <c r="C195" i="1"/>
  <c r="E195" s="1"/>
  <c r="H192" i="2"/>
  <c r="B192" i="1" s="1"/>
  <c r="F192" s="1"/>
  <c r="E194"/>
  <c r="F195" i="2" l="1"/>
  <c r="J195"/>
  <c r="C195"/>
  <c r="G194"/>
  <c r="D194"/>
  <c r="E194" s="1"/>
  <c r="B194"/>
  <c r="H193"/>
  <c r="B193" i="1" s="1"/>
  <c r="F193" s="1"/>
  <c r="K196" i="2"/>
  <c r="I196" s="1"/>
  <c r="A196"/>
  <c r="D196" i="1"/>
  <c r="A197"/>
  <c r="C196"/>
  <c r="E196" s="1"/>
  <c r="C197" l="1"/>
  <c r="D197"/>
  <c r="A198"/>
  <c r="A197" i="2"/>
  <c r="K197"/>
  <c r="I197" s="1"/>
  <c r="C196"/>
  <c r="F196"/>
  <c r="J196"/>
  <c r="D195"/>
  <c r="E195" s="1"/>
  <c r="B195"/>
  <c r="G195"/>
  <c r="H194"/>
  <c r="B194" i="1" s="1"/>
  <c r="F194" s="1"/>
  <c r="E197" l="1"/>
  <c r="F197" i="2"/>
  <c r="J197"/>
  <c r="C197"/>
  <c r="A198"/>
  <c r="D198" i="1"/>
  <c r="A199"/>
  <c r="K198" i="2"/>
  <c r="I198" s="1"/>
  <c r="C198" i="1"/>
  <c r="G196" i="2"/>
  <c r="B196"/>
  <c r="D196"/>
  <c r="E196" s="1"/>
  <c r="H195"/>
  <c r="B195" i="1" s="1"/>
  <c r="F195" s="1"/>
  <c r="J198" i="2" l="1"/>
  <c r="F198"/>
  <c r="C198"/>
  <c r="K199"/>
  <c r="I199" s="1"/>
  <c r="A199"/>
  <c r="C199" i="1"/>
  <c r="A200"/>
  <c r="D199"/>
  <c r="D197" i="2"/>
  <c r="E197" s="1"/>
  <c r="B197"/>
  <c r="G197"/>
  <c r="H196"/>
  <c r="B196" i="1" s="1"/>
  <c r="F196" s="1"/>
  <c r="E198"/>
  <c r="K200" i="2" l="1"/>
  <c r="I200" s="1"/>
  <c r="A200"/>
  <c r="D200" i="1"/>
  <c r="A201"/>
  <c r="C200"/>
  <c r="E200" s="1"/>
  <c r="B198" i="2"/>
  <c r="G198"/>
  <c r="D198"/>
  <c r="J199"/>
  <c r="F199"/>
  <c r="C199"/>
  <c r="E198"/>
  <c r="H197"/>
  <c r="B197" i="1" s="1"/>
  <c r="F197" s="1"/>
  <c r="E199"/>
  <c r="D199" i="2" l="1"/>
  <c r="E199" s="1"/>
  <c r="G199"/>
  <c r="B199"/>
  <c r="J200"/>
  <c r="C200"/>
  <c r="F200"/>
  <c r="K201"/>
  <c r="I201" s="1"/>
  <c r="A202" i="1"/>
  <c r="A201" i="2"/>
  <c r="C201" i="1"/>
  <c r="D201"/>
  <c r="H198" i="2"/>
  <c r="B198" i="1" s="1"/>
  <c r="F198" s="1"/>
  <c r="H199" i="2" l="1"/>
  <c r="B199" i="1" s="1"/>
  <c r="F199" s="1"/>
  <c r="J201" i="2"/>
  <c r="F201"/>
  <c r="C201"/>
  <c r="A202"/>
  <c r="K202"/>
  <c r="I202" s="1"/>
  <c r="D202" i="1"/>
  <c r="C202"/>
  <c r="A203"/>
  <c r="D200" i="2"/>
  <c r="E200" s="1"/>
  <c r="B200"/>
  <c r="G200"/>
  <c r="E201" i="1"/>
  <c r="E202" l="1"/>
  <c r="F202" i="2"/>
  <c r="J202"/>
  <c r="C202"/>
  <c r="D201"/>
  <c r="E201" s="1"/>
  <c r="B201"/>
  <c r="G201"/>
  <c r="D203" i="1"/>
  <c r="A204"/>
  <c r="A203" i="2"/>
  <c r="K203"/>
  <c r="I203" s="1"/>
  <c r="C203" i="1"/>
  <c r="E203" s="1"/>
  <c r="H200" i="2"/>
  <c r="B200" i="1" s="1"/>
  <c r="F200" s="1"/>
  <c r="H201" i="2" l="1"/>
  <c r="B201" i="1" s="1"/>
  <c r="F201" s="1"/>
  <c r="F203" i="2"/>
  <c r="C203"/>
  <c r="J203"/>
  <c r="C204" i="1"/>
  <c r="A205"/>
  <c r="D204"/>
  <c r="K204" i="2"/>
  <c r="I204" s="1"/>
  <c r="A204"/>
  <c r="D202"/>
  <c r="E202" s="1"/>
  <c r="B202"/>
  <c r="G202"/>
  <c r="F204" l="1"/>
  <c r="C204"/>
  <c r="J204"/>
  <c r="C205" i="1"/>
  <c r="K205" i="2"/>
  <c r="I205" s="1"/>
  <c r="A205"/>
  <c r="D205" i="1"/>
  <c r="A206"/>
  <c r="D203" i="2"/>
  <c r="E203" s="1"/>
  <c r="G203"/>
  <c r="B203"/>
  <c r="H202"/>
  <c r="B202" i="1" s="1"/>
  <c r="F202" s="1"/>
  <c r="E204"/>
  <c r="E205" l="1"/>
  <c r="A207"/>
  <c r="K206" i="2"/>
  <c r="I206" s="1"/>
  <c r="C206" i="1"/>
  <c r="A206" i="2"/>
  <c r="D206" i="1"/>
  <c r="C205" i="2"/>
  <c r="F205"/>
  <c r="J205"/>
  <c r="B204"/>
  <c r="D204"/>
  <c r="E204" s="1"/>
  <c r="G204"/>
  <c r="H203"/>
  <c r="B203" i="1" s="1"/>
  <c r="F203" s="1"/>
  <c r="G205" i="2" l="1"/>
  <c r="D205"/>
  <c r="E205" s="1"/>
  <c r="B205"/>
  <c r="F206"/>
  <c r="J206"/>
  <c r="C206"/>
  <c r="D207" i="1"/>
  <c r="K207" i="2"/>
  <c r="I207" s="1"/>
  <c r="C207" i="1"/>
  <c r="E207" s="1"/>
  <c r="A207" i="2"/>
  <c r="A208" i="1"/>
  <c r="H204" i="2"/>
  <c r="B204" i="1" s="1"/>
  <c r="F204" s="1"/>
  <c r="E206"/>
  <c r="F207" i="2" l="1"/>
  <c r="J207"/>
  <c r="C207"/>
  <c r="D208" i="1"/>
  <c r="C208"/>
  <c r="A209"/>
  <c r="A208" i="2"/>
  <c r="K208"/>
  <c r="I208" s="1"/>
  <c r="G206"/>
  <c r="B206"/>
  <c r="D206"/>
  <c r="E206" s="1"/>
  <c r="H205"/>
  <c r="B205" i="1" s="1"/>
  <c r="F205" s="1"/>
  <c r="H206" i="2" l="1"/>
  <c r="B206" i="1" s="1"/>
  <c r="F206" s="1"/>
  <c r="C208" i="2"/>
  <c r="F208"/>
  <c r="J208"/>
  <c r="A210" i="1"/>
  <c r="K209" i="2"/>
  <c r="I209" s="1"/>
  <c r="A209"/>
  <c r="C209" i="1"/>
  <c r="D209"/>
  <c r="B207" i="2"/>
  <c r="D207"/>
  <c r="E207" s="1"/>
  <c r="G207"/>
  <c r="E208" i="1"/>
  <c r="D210" l="1"/>
  <c r="C210"/>
  <c r="A210" i="2"/>
  <c r="A211" i="1"/>
  <c r="K210" i="2"/>
  <c r="I210" s="1"/>
  <c r="C209"/>
  <c r="J209"/>
  <c r="F209"/>
  <c r="B208"/>
  <c r="G208"/>
  <c r="D208"/>
  <c r="E208" s="1"/>
  <c r="H207"/>
  <c r="B207" i="1" s="1"/>
  <c r="F207" s="1"/>
  <c r="E209"/>
  <c r="E210" l="1"/>
  <c r="C211"/>
  <c r="A211" i="2"/>
  <c r="D211" i="1"/>
  <c r="A212"/>
  <c r="K211" i="2"/>
  <c r="I211" s="1"/>
  <c r="D209"/>
  <c r="E209" s="1"/>
  <c r="G209"/>
  <c r="B209"/>
  <c r="C210"/>
  <c r="J210"/>
  <c r="F210"/>
  <c r="H208"/>
  <c r="B208" i="1" s="1"/>
  <c r="F208" s="1"/>
  <c r="H209" i="2" l="1"/>
  <c r="B209" i="1" s="1"/>
  <c r="F209" s="1"/>
  <c r="G210" i="2"/>
  <c r="B210"/>
  <c r="D210"/>
  <c r="C212" i="1"/>
  <c r="D212"/>
  <c r="A212" i="2"/>
  <c r="A213" i="1"/>
  <c r="K212" i="2"/>
  <c r="I212" s="1"/>
  <c r="C211"/>
  <c r="J211"/>
  <c r="F211"/>
  <c r="E210"/>
  <c r="E211" i="1"/>
  <c r="E212" l="1"/>
  <c r="D211" i="2"/>
  <c r="B211"/>
  <c r="G211"/>
  <c r="F212"/>
  <c r="J212"/>
  <c r="C212"/>
  <c r="A213"/>
  <c r="A214" i="1"/>
  <c r="K213" i="2"/>
  <c r="I213" s="1"/>
  <c r="C213" i="1"/>
  <c r="D213"/>
  <c r="H210" i="2"/>
  <c r="B210" i="1" s="1"/>
  <c r="F210" s="1"/>
  <c r="E211" i="2"/>
  <c r="E213" i="1" l="1"/>
  <c r="H211" i="2"/>
  <c r="B211" i="1" s="1"/>
  <c r="F211" s="1"/>
  <c r="K214" i="2"/>
  <c r="I214" s="1"/>
  <c r="C214" i="1"/>
  <c r="D214"/>
  <c r="A214" i="2"/>
  <c r="A215" i="1"/>
  <c r="J213" i="2"/>
  <c r="C213"/>
  <c r="F213"/>
  <c r="B212"/>
  <c r="G212"/>
  <c r="D212"/>
  <c r="E212" s="1"/>
  <c r="E214" i="1" l="1"/>
  <c r="G213" i="2"/>
  <c r="B213"/>
  <c r="D213"/>
  <c r="E213" s="1"/>
  <c r="C215" i="1"/>
  <c r="D215"/>
  <c r="A215" i="2"/>
  <c r="A216" i="1"/>
  <c r="K215" i="2"/>
  <c r="I215" s="1"/>
  <c r="C214"/>
  <c r="J214"/>
  <c r="F214"/>
  <c r="H212"/>
  <c r="B212" i="1" s="1"/>
  <c r="F212" s="1"/>
  <c r="E215" l="1"/>
  <c r="H213" i="2"/>
  <c r="B213" i="1" s="1"/>
  <c r="F213" s="1"/>
  <c r="B214" i="2"/>
  <c r="D214"/>
  <c r="E214" s="1"/>
  <c r="G214"/>
  <c r="F215"/>
  <c r="J215"/>
  <c r="C215"/>
  <c r="K216"/>
  <c r="I216" s="1"/>
  <c r="C216" i="1"/>
  <c r="A216" i="2"/>
  <c r="D216" i="1"/>
  <c r="A217"/>
  <c r="C217" l="1"/>
  <c r="K217" i="2"/>
  <c r="I217" s="1"/>
  <c r="D217" i="1"/>
  <c r="A217" i="2"/>
  <c r="A218" i="1"/>
  <c r="C216" i="2"/>
  <c r="J216"/>
  <c r="F216"/>
  <c r="G215"/>
  <c r="D215"/>
  <c r="E215" s="1"/>
  <c r="B215"/>
  <c r="E216" i="1"/>
  <c r="H214" i="2"/>
  <c r="B214" i="1" s="1"/>
  <c r="F214" s="1"/>
  <c r="J217" i="2" l="1"/>
  <c r="C217"/>
  <c r="F217"/>
  <c r="D216"/>
  <c r="E216" s="1"/>
  <c r="G216"/>
  <c r="B216"/>
  <c r="A218"/>
  <c r="C218" i="1"/>
  <c r="A219"/>
  <c r="D218"/>
  <c r="K218" i="2"/>
  <c r="I218" s="1"/>
  <c r="H215"/>
  <c r="B215" i="1" s="1"/>
  <c r="F215" s="1"/>
  <c r="E217"/>
  <c r="H216" i="2" l="1"/>
  <c r="B216" i="1" s="1"/>
  <c r="F216" s="1"/>
  <c r="J218" i="2"/>
  <c r="C218"/>
  <c r="F218"/>
  <c r="D219" i="1"/>
  <c r="C219"/>
  <c r="A220"/>
  <c r="A219" i="2"/>
  <c r="K219"/>
  <c r="I219" s="1"/>
  <c r="G217"/>
  <c r="B217"/>
  <c r="D217"/>
  <c r="E217" s="1"/>
  <c r="E218" i="1"/>
  <c r="H217" i="2" l="1"/>
  <c r="B217" i="1" s="1"/>
  <c r="F217" s="1"/>
  <c r="C219" i="2"/>
  <c r="F219"/>
  <c r="J219"/>
  <c r="D220" i="1"/>
  <c r="K220" i="2"/>
  <c r="I220" s="1"/>
  <c r="A220"/>
  <c r="C220" i="1"/>
  <c r="A221"/>
  <c r="B218" i="2"/>
  <c r="G218"/>
  <c r="D218"/>
  <c r="E218" s="1"/>
  <c r="E219" i="1"/>
  <c r="E220" l="1"/>
  <c r="C220" i="2"/>
  <c r="F220"/>
  <c r="J220"/>
  <c r="D219"/>
  <c r="E219" s="1"/>
  <c r="B219"/>
  <c r="G219"/>
  <c r="H218"/>
  <c r="B218" i="1" s="1"/>
  <c r="F218" s="1"/>
  <c r="C221"/>
  <c r="K221" i="2"/>
  <c r="I221" s="1"/>
  <c r="A221"/>
  <c r="D221" i="1"/>
  <c r="A222"/>
  <c r="E221" l="1"/>
  <c r="A222" i="2"/>
  <c r="A223" i="1"/>
  <c r="C222"/>
  <c r="K222" i="2"/>
  <c r="I222" s="1"/>
  <c r="D222" i="1"/>
  <c r="F221" i="2"/>
  <c r="J221"/>
  <c r="C221"/>
  <c r="G220"/>
  <c r="D220"/>
  <c r="E220" s="1"/>
  <c r="B220"/>
  <c r="H219"/>
  <c r="B219" i="1" s="1"/>
  <c r="F219" s="1"/>
  <c r="C222" i="2" l="1"/>
  <c r="F222"/>
  <c r="J222"/>
  <c r="C223" i="1"/>
  <c r="A224"/>
  <c r="A223" i="2"/>
  <c r="K223"/>
  <c r="I223" s="1"/>
  <c r="D223" i="1"/>
  <c r="G221" i="2"/>
  <c r="D221"/>
  <c r="E221" s="1"/>
  <c r="B221"/>
  <c r="H220"/>
  <c r="B220" i="1" s="1"/>
  <c r="F220" s="1"/>
  <c r="E222"/>
  <c r="C223" i="2" l="1"/>
  <c r="F223"/>
  <c r="J223"/>
  <c r="C224" i="1"/>
  <c r="A225"/>
  <c r="D224"/>
  <c r="K224" i="2"/>
  <c r="I224" s="1"/>
  <c r="A224"/>
  <c r="B222"/>
  <c r="D222"/>
  <c r="E222" s="1"/>
  <c r="G222"/>
  <c r="E223" i="1"/>
  <c r="H221" i="2"/>
  <c r="B221" i="1" s="1"/>
  <c r="F221" s="1"/>
  <c r="F224" i="2" l="1"/>
  <c r="C224"/>
  <c r="J224"/>
  <c r="C225" i="1"/>
  <c r="D225"/>
  <c r="A225" i="2"/>
  <c r="A226" i="1"/>
  <c r="K225" i="2"/>
  <c r="I225" s="1"/>
  <c r="G223"/>
  <c r="D223"/>
  <c r="E223" s="1"/>
  <c r="B223"/>
  <c r="E224" i="1"/>
  <c r="H222" i="2"/>
  <c r="B222" i="1" s="1"/>
  <c r="F222" s="1"/>
  <c r="E225" l="1"/>
  <c r="F225" i="2"/>
  <c r="C225"/>
  <c r="J225"/>
  <c r="C226" i="1"/>
  <c r="D226"/>
  <c r="A226" i="2"/>
  <c r="A227" i="1"/>
  <c r="K226" i="2"/>
  <c r="I226" s="1"/>
  <c r="B224"/>
  <c r="G224"/>
  <c r="D224"/>
  <c r="E224" s="1"/>
  <c r="H223"/>
  <c r="B223" i="1" s="1"/>
  <c r="F223" s="1"/>
  <c r="E226" l="1"/>
  <c r="C226" i="2"/>
  <c r="J226"/>
  <c r="F226"/>
  <c r="A228" i="1"/>
  <c r="A227" i="2"/>
  <c r="K227"/>
  <c r="I227" s="1"/>
  <c r="D227" i="1"/>
  <c r="C227"/>
  <c r="D225" i="2"/>
  <c r="E225" s="1"/>
  <c r="B225"/>
  <c r="G225"/>
  <c r="H224"/>
  <c r="B224" i="1" s="1"/>
  <c r="F224" s="1"/>
  <c r="E227" l="1"/>
  <c r="F227" i="2"/>
  <c r="J227"/>
  <c r="C227"/>
  <c r="A229" i="1"/>
  <c r="A228" i="2"/>
  <c r="K228"/>
  <c r="I228" s="1"/>
  <c r="C228" i="1"/>
  <c r="D228"/>
  <c r="G226" i="2"/>
  <c r="B226"/>
  <c r="D226"/>
  <c r="E226" s="1"/>
  <c r="H225"/>
  <c r="B225" i="1" s="1"/>
  <c r="F225" s="1"/>
  <c r="H226" i="2" l="1"/>
  <c r="B226" i="1" s="1"/>
  <c r="F226" s="1"/>
  <c r="F228" i="2"/>
  <c r="J228"/>
  <c r="C228"/>
  <c r="A229"/>
  <c r="A230" i="1"/>
  <c r="K229" i="2"/>
  <c r="I229" s="1"/>
  <c r="D229" i="1"/>
  <c r="C229"/>
  <c r="G227" i="2"/>
  <c r="D227"/>
  <c r="E227" s="1"/>
  <c r="B227"/>
  <c r="E228" i="1"/>
  <c r="E229" l="1"/>
  <c r="J229" i="2"/>
  <c r="C229"/>
  <c r="F229"/>
  <c r="D228"/>
  <c r="E228" s="1"/>
  <c r="G228"/>
  <c r="B228"/>
  <c r="D230" i="1"/>
  <c r="K230" i="2"/>
  <c r="I230" s="1"/>
  <c r="A230"/>
  <c r="C230" i="1"/>
  <c r="A231"/>
  <c r="H227" i="2"/>
  <c r="B227" i="1" s="1"/>
  <c r="F227" s="1"/>
  <c r="E230" l="1"/>
  <c r="C230" i="2"/>
  <c r="J230"/>
  <c r="F230"/>
  <c r="A231"/>
  <c r="A232" i="1"/>
  <c r="K231" i="2"/>
  <c r="I231" s="1"/>
  <c r="C231" i="1"/>
  <c r="D231"/>
  <c r="B229" i="2"/>
  <c r="D229"/>
  <c r="E229" s="1"/>
  <c r="G229"/>
  <c r="H228"/>
  <c r="B228" i="1" s="1"/>
  <c r="F228" s="1"/>
  <c r="C231" i="2" l="1"/>
  <c r="J231"/>
  <c r="F231"/>
  <c r="B230"/>
  <c r="G230"/>
  <c r="D230"/>
  <c r="E230" s="1"/>
  <c r="C232" i="1"/>
  <c r="D232"/>
  <c r="A233"/>
  <c r="A232" i="2"/>
  <c r="K232"/>
  <c r="I232" s="1"/>
  <c r="H229"/>
  <c r="B229" i="1" s="1"/>
  <c r="F229" s="1"/>
  <c r="E231"/>
  <c r="B231" i="2" l="1"/>
  <c r="G231"/>
  <c r="D231"/>
  <c r="C232"/>
  <c r="F232"/>
  <c r="J232"/>
  <c r="D233" i="1"/>
  <c r="A233" i="2"/>
  <c r="A234" i="1"/>
  <c r="K233" i="2"/>
  <c r="I233" s="1"/>
  <c r="C233" i="1"/>
  <c r="E233" s="1"/>
  <c r="H230" i="2"/>
  <c r="B230" i="1" s="1"/>
  <c r="F230" s="1"/>
  <c r="E232"/>
  <c r="E231" i="2"/>
  <c r="J233" l="1"/>
  <c r="F233"/>
  <c r="C233"/>
  <c r="D232"/>
  <c r="B232"/>
  <c r="G232"/>
  <c r="A234"/>
  <c r="K234"/>
  <c r="I234" s="1"/>
  <c r="C234" i="1"/>
  <c r="D234"/>
  <c r="A235"/>
  <c r="E232" i="2"/>
  <c r="H231"/>
  <c r="B231" i="1" s="1"/>
  <c r="F231" s="1"/>
  <c r="F234" i="2" l="1"/>
  <c r="C234"/>
  <c r="J234"/>
  <c r="D235" i="1"/>
  <c r="A236"/>
  <c r="C235"/>
  <c r="E235" s="1"/>
  <c r="K235" i="2"/>
  <c r="I235" s="1"/>
  <c r="A235"/>
  <c r="G233"/>
  <c r="B233"/>
  <c r="D233"/>
  <c r="E233" s="1"/>
  <c r="E234" i="1"/>
  <c r="H232" i="2"/>
  <c r="B232" i="1" s="1"/>
  <c r="F232" s="1"/>
  <c r="H233" i="2" l="1"/>
  <c r="B233" i="1" s="1"/>
  <c r="F233" s="1"/>
  <c r="F235" i="2"/>
  <c r="J235"/>
  <c r="C235"/>
  <c r="D236" i="1"/>
  <c r="C236"/>
  <c r="A237"/>
  <c r="A236" i="2"/>
  <c r="K236"/>
  <c r="I236" s="1"/>
  <c r="B234"/>
  <c r="G234"/>
  <c r="D234"/>
  <c r="E234" s="1"/>
  <c r="J236" l="1"/>
  <c r="F236"/>
  <c r="C236"/>
  <c r="A238" i="1"/>
  <c r="K237" i="2"/>
  <c r="I237" s="1"/>
  <c r="C237" i="1"/>
  <c r="A237" i="2"/>
  <c r="D237" i="1"/>
  <c r="B235" i="2"/>
  <c r="G235"/>
  <c r="D235"/>
  <c r="E235" s="1"/>
  <c r="H234"/>
  <c r="B234" i="1" s="1"/>
  <c r="F234" s="1"/>
  <c r="E236"/>
  <c r="A238" i="2" l="1"/>
  <c r="K238"/>
  <c r="I238" s="1"/>
  <c r="D238" i="1"/>
  <c r="C238"/>
  <c r="A239"/>
  <c r="F237" i="2"/>
  <c r="C237"/>
  <c r="J237"/>
  <c r="G236"/>
  <c r="B236"/>
  <c r="D236"/>
  <c r="E236" s="1"/>
  <c r="E237" i="1"/>
  <c r="H235" i="2"/>
  <c r="B235" i="1" s="1"/>
  <c r="F235" s="1"/>
  <c r="H236" i="2" l="1"/>
  <c r="B236" i="1" s="1"/>
  <c r="F236" s="1"/>
  <c r="E238"/>
  <c r="B237" i="2"/>
  <c r="G237"/>
  <c r="D237"/>
  <c r="E237" s="1"/>
  <c r="J238"/>
  <c r="C238"/>
  <c r="F238"/>
  <c r="A240" i="1"/>
  <c r="A239" i="2"/>
  <c r="K239"/>
  <c r="I239" s="1"/>
  <c r="D239" i="1"/>
  <c r="C239"/>
  <c r="D238" i="2" l="1"/>
  <c r="E238" s="1"/>
  <c r="G238"/>
  <c r="B238"/>
  <c r="F239"/>
  <c r="J239"/>
  <c r="C239"/>
  <c r="C240" i="1"/>
  <c r="D240"/>
  <c r="A240" i="2"/>
  <c r="A241" i="1"/>
  <c r="K240" i="2"/>
  <c r="I240" s="1"/>
  <c r="E239" i="1"/>
  <c r="H237" i="2"/>
  <c r="B237" i="1" s="1"/>
  <c r="F237" s="1"/>
  <c r="A242" l="1"/>
  <c r="K241" i="2"/>
  <c r="I241" s="1"/>
  <c r="D241" i="1"/>
  <c r="C241"/>
  <c r="A241" i="2"/>
  <c r="F240"/>
  <c r="C240"/>
  <c r="J240"/>
  <c r="B239"/>
  <c r="G239"/>
  <c r="D239"/>
  <c r="E239" s="1"/>
  <c r="E240" i="1"/>
  <c r="H238" i="2"/>
  <c r="B238" i="1" s="1"/>
  <c r="F238" s="1"/>
  <c r="E241" l="1"/>
  <c r="D240" i="2"/>
  <c r="G240"/>
  <c r="B240"/>
  <c r="C241"/>
  <c r="F241"/>
  <c r="J241"/>
  <c r="K242"/>
  <c r="I242" s="1"/>
  <c r="C242" i="1"/>
  <c r="D242"/>
  <c r="A242" i="2"/>
  <c r="A243" i="1"/>
  <c r="H239" i="2"/>
  <c r="B239" i="1" s="1"/>
  <c r="F239" s="1"/>
  <c r="E240" i="2"/>
  <c r="E242" i="1" l="1"/>
  <c r="G241" i="2"/>
  <c r="D241"/>
  <c r="E241" s="1"/>
  <c r="B241"/>
  <c r="A243"/>
  <c r="C243" i="1"/>
  <c r="D243"/>
  <c r="A244"/>
  <c r="K243" i="2"/>
  <c r="I243" s="1"/>
  <c r="F242"/>
  <c r="C242"/>
  <c r="J242"/>
  <c r="H240"/>
  <c r="B240" i="1" s="1"/>
  <c r="F240" s="1"/>
  <c r="C243" i="2" l="1"/>
  <c r="J243"/>
  <c r="F243"/>
  <c r="G242"/>
  <c r="D242"/>
  <c r="E242" s="1"/>
  <c r="B242"/>
  <c r="D244" i="1"/>
  <c r="A245"/>
  <c r="C244"/>
  <c r="E244" s="1"/>
  <c r="K244" i="2"/>
  <c r="I244" s="1"/>
  <c r="A244"/>
  <c r="E243" i="1"/>
  <c r="H241" i="2"/>
  <c r="B241" i="1" s="1"/>
  <c r="F241" s="1"/>
  <c r="H242" i="2" l="1"/>
  <c r="B242" i="1" s="1"/>
  <c r="F242" s="1"/>
  <c r="C244" i="2"/>
  <c r="F244"/>
  <c r="J244"/>
  <c r="A245"/>
  <c r="K245"/>
  <c r="I245" s="1"/>
  <c r="C245" i="1"/>
  <c r="D245"/>
  <c r="A246"/>
  <c r="B243" i="2"/>
  <c r="G243"/>
  <c r="D243"/>
  <c r="E243" s="1"/>
  <c r="E245" i="1" l="1"/>
  <c r="A246" i="2"/>
  <c r="D246" i="1"/>
  <c r="A247"/>
  <c r="K246" i="2"/>
  <c r="I246" s="1"/>
  <c r="C246" i="1"/>
  <c r="J245" i="2"/>
  <c r="F245"/>
  <c r="C245"/>
  <c r="B244"/>
  <c r="G244"/>
  <c r="D244"/>
  <c r="E244" s="1"/>
  <c r="H243"/>
  <c r="B243" i="1" s="1"/>
  <c r="F243" s="1"/>
  <c r="A248" l="1"/>
  <c r="K247" i="2"/>
  <c r="I247" s="1"/>
  <c r="C247" i="1"/>
  <c r="A247" i="2"/>
  <c r="D247" i="1"/>
  <c r="H244" i="2"/>
  <c r="B244" i="1" s="1"/>
  <c r="F244" s="1"/>
  <c r="E246"/>
  <c r="B245" i="2"/>
  <c r="G245"/>
  <c r="D245"/>
  <c r="E245" s="1"/>
  <c r="F246"/>
  <c r="C246"/>
  <c r="J246"/>
  <c r="J247" l="1"/>
  <c r="C247"/>
  <c r="F247"/>
  <c r="D246"/>
  <c r="E246" s="1"/>
  <c r="G246"/>
  <c r="B246"/>
  <c r="A249" i="1"/>
  <c r="A248" i="2"/>
  <c r="K248"/>
  <c r="I248" s="1"/>
  <c r="D248" i="1"/>
  <c r="C248"/>
  <c r="H245" i="2"/>
  <c r="B245" i="1" s="1"/>
  <c r="F245" s="1"/>
  <c r="E247"/>
  <c r="H246" i="2" l="1"/>
  <c r="B246" i="1" s="1"/>
  <c r="F246" s="1"/>
  <c r="F248" i="2"/>
  <c r="J248"/>
  <c r="C248"/>
  <c r="A249"/>
  <c r="D249" i="1"/>
  <c r="A250"/>
  <c r="K249" i="2"/>
  <c r="I249" s="1"/>
  <c r="C249" i="1"/>
  <c r="B247" i="2"/>
  <c r="D247"/>
  <c r="E247" s="1"/>
  <c r="G247"/>
  <c r="E248" i="1"/>
  <c r="E249" l="1"/>
  <c r="A251"/>
  <c r="K250" i="2"/>
  <c r="I250" s="1"/>
  <c r="C250" i="1"/>
  <c r="D250"/>
  <c r="A250" i="2"/>
  <c r="G248"/>
  <c r="D248"/>
  <c r="B248"/>
  <c r="F249"/>
  <c r="J249"/>
  <c r="C249"/>
  <c r="H247"/>
  <c r="B247" i="1" s="1"/>
  <c r="F247" s="1"/>
  <c r="E248" i="2"/>
  <c r="H248" l="1"/>
  <c r="B248" i="1" s="1"/>
  <c r="F248" s="1"/>
  <c r="G249" i="2"/>
  <c r="B249"/>
  <c r="D249"/>
  <c r="E249" s="1"/>
  <c r="J250"/>
  <c r="C250"/>
  <c r="F250"/>
  <c r="A251"/>
  <c r="K251"/>
  <c r="I251" s="1"/>
  <c r="D251" i="1"/>
  <c r="C251"/>
  <c r="A252"/>
  <c r="E250"/>
  <c r="E251" l="1"/>
  <c r="H249" i="2"/>
  <c r="B249" i="1" s="1"/>
  <c r="F249" s="1"/>
  <c r="F251" i="2"/>
  <c r="C251"/>
  <c r="J251"/>
  <c r="B250"/>
  <c r="G250"/>
  <c r="D250"/>
  <c r="D252" i="1"/>
  <c r="A253"/>
  <c r="C252"/>
  <c r="E252" s="1"/>
  <c r="K252" i="2"/>
  <c r="I252" s="1"/>
  <c r="A252"/>
  <c r="E250"/>
  <c r="F252" l="1"/>
  <c r="J252"/>
  <c r="C252"/>
  <c r="A254" i="1"/>
  <c r="D253"/>
  <c r="K253" i="2"/>
  <c r="I253" s="1"/>
  <c r="A253"/>
  <c r="C253" i="1"/>
  <c r="G251" i="2"/>
  <c r="B251"/>
  <c r="D251"/>
  <c r="E251" s="1"/>
  <c r="H250"/>
  <c r="B250" i="1" s="1"/>
  <c r="F250" s="1"/>
  <c r="E253" l="1"/>
  <c r="H251" i="2"/>
  <c r="B251" i="1" s="1"/>
  <c r="F251" s="1"/>
  <c r="C253" i="2"/>
  <c r="J253"/>
  <c r="F253"/>
  <c r="D254" i="1"/>
  <c r="A255"/>
  <c r="C254"/>
  <c r="E254" s="1"/>
  <c r="K254" i="2"/>
  <c r="I254" s="1"/>
  <c r="A254"/>
  <c r="D252"/>
  <c r="E252" s="1"/>
  <c r="B252"/>
  <c r="G252"/>
  <c r="H252" l="1"/>
  <c r="B252" i="1" s="1"/>
  <c r="F252" s="1"/>
  <c r="D253" i="2"/>
  <c r="E253" s="1"/>
  <c r="G253"/>
  <c r="B253"/>
  <c r="C254"/>
  <c r="J254"/>
  <c r="F254"/>
  <c r="K255"/>
  <c r="I255" s="1"/>
  <c r="A255"/>
  <c r="D255" i="1"/>
  <c r="A256"/>
  <c r="C255"/>
  <c r="E255" s="1"/>
  <c r="C256" l="1"/>
  <c r="A257"/>
  <c r="D256"/>
  <c r="K256" i="2"/>
  <c r="I256" s="1"/>
  <c r="A256"/>
  <c r="C255"/>
  <c r="F255"/>
  <c r="J255"/>
  <c r="G254"/>
  <c r="B254"/>
  <c r="D254"/>
  <c r="E254" s="1"/>
  <c r="H253"/>
  <c r="B253" i="1" s="1"/>
  <c r="F253" s="1"/>
  <c r="H254" i="2" l="1"/>
  <c r="B254" i="1" s="1"/>
  <c r="F254" s="1"/>
  <c r="D255" i="2"/>
  <c r="E255" s="1"/>
  <c r="G255"/>
  <c r="B255"/>
  <c r="J256"/>
  <c r="F256"/>
  <c r="C256"/>
  <c r="D257" i="1"/>
  <c r="K257" i="2"/>
  <c r="I257" s="1"/>
  <c r="A257"/>
  <c r="C257" i="1"/>
  <c r="A258"/>
  <c r="E256"/>
  <c r="H255" i="2" l="1"/>
  <c r="B255" i="1" s="1"/>
  <c r="F255" s="1"/>
  <c r="A259"/>
  <c r="D258"/>
  <c r="K258" i="2"/>
  <c r="I258" s="1"/>
  <c r="A258"/>
  <c r="C258" i="1"/>
  <c r="J257" i="2"/>
  <c r="F257"/>
  <c r="C257"/>
  <c r="D256"/>
  <c r="E256" s="1"/>
  <c r="B256"/>
  <c r="G256"/>
  <c r="E257" i="1"/>
  <c r="H256" i="2" l="1"/>
  <c r="B256" i="1" s="1"/>
  <c r="F256" s="1"/>
  <c r="D257" i="2"/>
  <c r="E257" s="1"/>
  <c r="G257"/>
  <c r="B257"/>
  <c r="C258"/>
  <c r="J258"/>
  <c r="F258"/>
  <c r="C259" i="1"/>
  <c r="K259" i="2"/>
  <c r="I259" s="1"/>
  <c r="A259"/>
  <c r="D259" i="1"/>
  <c r="A260"/>
  <c r="E258"/>
  <c r="C259" i="2" l="1"/>
  <c r="J259"/>
  <c r="F259"/>
  <c r="D260" i="1"/>
  <c r="C260"/>
  <c r="A261"/>
  <c r="A260" i="2"/>
  <c r="K260"/>
  <c r="I260" s="1"/>
  <c r="G258"/>
  <c r="B258"/>
  <c r="D258"/>
  <c r="E258" s="1"/>
  <c r="E259" i="1"/>
  <c r="H257" i="2"/>
  <c r="B257" i="1" s="1"/>
  <c r="F257" s="1"/>
  <c r="H258" i="2" l="1"/>
  <c r="B258" i="1" s="1"/>
  <c r="F258" s="1"/>
  <c r="C260" i="2"/>
  <c r="J260"/>
  <c r="F260"/>
  <c r="D261" i="1"/>
  <c r="C261"/>
  <c r="A262"/>
  <c r="K261" i="2"/>
  <c r="I261" s="1"/>
  <c r="A261"/>
  <c r="G259"/>
  <c r="D259"/>
  <c r="E259" s="1"/>
  <c r="B259"/>
  <c r="E260" i="1"/>
  <c r="K262" i="2" l="1"/>
  <c r="I262" s="1"/>
  <c r="D262" i="1"/>
  <c r="A262" i="2"/>
  <c r="A263" i="1"/>
  <c r="C262"/>
  <c r="D260" i="2"/>
  <c r="E260" s="1"/>
  <c r="G260"/>
  <c r="B260"/>
  <c r="H260" s="1"/>
  <c r="B260" i="1" s="1"/>
  <c r="F260" s="1"/>
  <c r="F261" i="2"/>
  <c r="C261"/>
  <c r="J261"/>
  <c r="H259"/>
  <c r="B259" i="1" s="1"/>
  <c r="F259" s="1"/>
  <c r="E261"/>
  <c r="A263" i="2" l="1"/>
  <c r="D263" i="1"/>
  <c r="A264"/>
  <c r="K263" i="2"/>
  <c r="I263" s="1"/>
  <c r="C263" i="1"/>
  <c r="G261" i="2"/>
  <c r="D261"/>
  <c r="B261"/>
  <c r="F262"/>
  <c r="J262"/>
  <c r="C262"/>
  <c r="E261"/>
  <c r="E262" i="1"/>
  <c r="G262" i="2" l="1"/>
  <c r="B262"/>
  <c r="D262"/>
  <c r="E262" s="1"/>
  <c r="J263"/>
  <c r="F263"/>
  <c r="C263"/>
  <c r="A265" i="1"/>
  <c r="C264"/>
  <c r="K264" i="2"/>
  <c r="I264" s="1"/>
  <c r="D264" i="1"/>
  <c r="A264" i="2"/>
  <c r="H261"/>
  <c r="B261" i="1" s="1"/>
  <c r="F261" s="1"/>
  <c r="E263"/>
  <c r="H262" i="2" l="1"/>
  <c r="B262" i="1" s="1"/>
  <c r="F262" s="1"/>
  <c r="G263" i="2"/>
  <c r="D263"/>
  <c r="E263" s="1"/>
  <c r="B263"/>
  <c r="F264"/>
  <c r="C264"/>
  <c r="J264"/>
  <c r="A266" i="1"/>
  <c r="D265"/>
  <c r="K265" i="2"/>
  <c r="I265" s="1"/>
  <c r="C265" i="1"/>
  <c r="E265" s="1"/>
  <c r="A265" i="2"/>
  <c r="E264" i="1"/>
  <c r="B264" i="2" l="1"/>
  <c r="G264"/>
  <c r="D264"/>
  <c r="C265"/>
  <c r="J265"/>
  <c r="F265"/>
  <c r="K266"/>
  <c r="I266" s="1"/>
  <c r="A266"/>
  <c r="D266" i="1"/>
  <c r="A267"/>
  <c r="C266"/>
  <c r="E266" s="1"/>
  <c r="E264" i="2"/>
  <c r="H263"/>
  <c r="B263" i="1" s="1"/>
  <c r="F263" s="1"/>
  <c r="A267" i="2" l="1"/>
  <c r="A268" i="1"/>
  <c r="K267" i="2"/>
  <c r="I267" s="1"/>
  <c r="C267" i="1"/>
  <c r="D267"/>
  <c r="J266" i="2"/>
  <c r="C266"/>
  <c r="F266"/>
  <c r="D265"/>
  <c r="E265" s="1"/>
  <c r="G265"/>
  <c r="B265"/>
  <c r="H264"/>
  <c r="B264" i="1" s="1"/>
  <c r="F264" s="1"/>
  <c r="E267" l="1"/>
  <c r="G266" i="2"/>
  <c r="B266"/>
  <c r="D266"/>
  <c r="E266" s="1"/>
  <c r="C268" i="1"/>
  <c r="K268" i="2"/>
  <c r="I268" s="1"/>
  <c r="D268" i="1"/>
  <c r="A268" i="2"/>
  <c r="A269" i="1"/>
  <c r="C267" i="2"/>
  <c r="F267"/>
  <c r="J267"/>
  <c r="H265"/>
  <c r="B265" i="1" s="1"/>
  <c r="F265" s="1"/>
  <c r="H266" i="2" l="1"/>
  <c r="B266" i="1" s="1"/>
  <c r="F266" s="1"/>
  <c r="A270"/>
  <c r="K269" i="2"/>
  <c r="I269" s="1"/>
  <c r="C269" i="1"/>
  <c r="D269"/>
  <c r="A269" i="2"/>
  <c r="G267"/>
  <c r="B267"/>
  <c r="D267"/>
  <c r="E267" s="1"/>
  <c r="C268"/>
  <c r="J268"/>
  <c r="F268"/>
  <c r="E268" i="1"/>
  <c r="D268" i="2" l="1"/>
  <c r="E268" s="1"/>
  <c r="B268"/>
  <c r="G268"/>
  <c r="F269"/>
  <c r="C269"/>
  <c r="J269"/>
  <c r="C270" i="1"/>
  <c r="D270"/>
  <c r="A270" i="2"/>
  <c r="A271" i="1"/>
  <c r="K270" i="2"/>
  <c r="I270" s="1"/>
  <c r="H267"/>
  <c r="B267" i="1" s="1"/>
  <c r="F267" s="1"/>
  <c r="E269"/>
  <c r="H268" i="2" l="1"/>
  <c r="B268" i="1" s="1"/>
  <c r="F268" s="1"/>
  <c r="K271" i="2"/>
  <c r="I271" s="1"/>
  <c r="C271" i="1"/>
  <c r="A271" i="2"/>
  <c r="A272" i="1"/>
  <c r="D271"/>
  <c r="B269" i="2"/>
  <c r="G269"/>
  <c r="D269"/>
  <c r="E269" s="1"/>
  <c r="C270"/>
  <c r="J270"/>
  <c r="F270"/>
  <c r="E270" i="1"/>
  <c r="E271" l="1"/>
  <c r="D270" i="2"/>
  <c r="G270"/>
  <c r="B270"/>
  <c r="D272" i="1"/>
  <c r="A272" i="2"/>
  <c r="A273" i="1"/>
  <c r="K272" i="2"/>
  <c r="I272" s="1"/>
  <c r="C272" i="1"/>
  <c r="E272" s="1"/>
  <c r="F271" i="2"/>
  <c r="J271"/>
  <c r="C271"/>
  <c r="H269"/>
  <c r="B269" i="1" s="1"/>
  <c r="F269" s="1"/>
  <c r="E270" i="2"/>
  <c r="G271" l="1"/>
  <c r="D271"/>
  <c r="B271"/>
  <c r="C273" i="1"/>
  <c r="A274"/>
  <c r="A273" i="2"/>
  <c r="K273"/>
  <c r="I273" s="1"/>
  <c r="D273" i="1"/>
  <c r="J272" i="2"/>
  <c r="C272"/>
  <c r="F272"/>
  <c r="E271"/>
  <c r="H270"/>
  <c r="B270" i="1" s="1"/>
  <c r="F270" s="1"/>
  <c r="B272" i="2" l="1"/>
  <c r="G272"/>
  <c r="D272"/>
  <c r="E272" s="1"/>
  <c r="C273"/>
  <c r="F273"/>
  <c r="J273"/>
  <c r="C274" i="1"/>
  <c r="A274" i="2"/>
  <c r="A275" i="1"/>
  <c r="D274"/>
  <c r="K274" i="2"/>
  <c r="I274" s="1"/>
  <c r="E273" i="1"/>
  <c r="H271" i="2"/>
  <c r="B271" i="1" s="1"/>
  <c r="F271" s="1"/>
  <c r="G273" i="2" l="1"/>
  <c r="D273"/>
  <c r="E273" s="1"/>
  <c r="B273"/>
  <c r="F274"/>
  <c r="C274"/>
  <c r="J274"/>
  <c r="A276" i="1"/>
  <c r="C275"/>
  <c r="K275" i="2"/>
  <c r="I275" s="1"/>
  <c r="A275"/>
  <c r="D275" i="1"/>
  <c r="E274"/>
  <c r="H272" i="2"/>
  <c r="B272" i="1" s="1"/>
  <c r="F272" s="1"/>
  <c r="E275" l="1"/>
  <c r="J275" i="2"/>
  <c r="F275"/>
  <c r="C275"/>
  <c r="A276"/>
  <c r="A277" i="1"/>
  <c r="K276" i="2"/>
  <c r="I276" s="1"/>
  <c r="C276" i="1"/>
  <c r="D276"/>
  <c r="H273" i="2"/>
  <c r="B273" i="1" s="1"/>
  <c r="F273" s="1"/>
  <c r="D274" i="2"/>
  <c r="E274" s="1"/>
  <c r="G274"/>
  <c r="B274"/>
  <c r="H274" l="1"/>
  <c r="B274" i="1" s="1"/>
  <c r="F274" s="1"/>
  <c r="J276" i="2"/>
  <c r="C276"/>
  <c r="F276"/>
  <c r="A278" i="1"/>
  <c r="K277" i="2"/>
  <c r="I277" s="1"/>
  <c r="D277" i="1"/>
  <c r="C277"/>
  <c r="A277" i="2"/>
  <c r="D275"/>
  <c r="G275"/>
  <c r="B275"/>
  <c r="E276" i="1"/>
  <c r="E275" i="2"/>
  <c r="D278" i="1" l="1"/>
  <c r="A278" i="2"/>
  <c r="A279" i="1"/>
  <c r="K278" i="2"/>
  <c r="I278" s="1"/>
  <c r="C278" i="1"/>
  <c r="E278" s="1"/>
  <c r="F277" i="2"/>
  <c r="C277"/>
  <c r="J277"/>
  <c r="G276"/>
  <c r="D276"/>
  <c r="E276" s="1"/>
  <c r="B276"/>
  <c r="H275"/>
  <c r="B275" i="1" s="1"/>
  <c r="F275" s="1"/>
  <c r="E277"/>
  <c r="D277" i="2" l="1"/>
  <c r="B277"/>
  <c r="G277"/>
  <c r="F278"/>
  <c r="J278"/>
  <c r="C278"/>
  <c r="A279"/>
  <c r="K279"/>
  <c r="I279" s="1"/>
  <c r="D279" i="1"/>
  <c r="C279"/>
  <c r="E279" s="1"/>
  <c r="A280"/>
  <c r="H276" i="2"/>
  <c r="B276" i="1" s="1"/>
  <c r="F276" s="1"/>
  <c r="E277" i="2"/>
  <c r="H277" l="1"/>
  <c r="B277" i="1" s="1"/>
  <c r="F277" s="1"/>
  <c r="C279" i="2"/>
  <c r="J279"/>
  <c r="F279"/>
  <c r="A281" i="1"/>
  <c r="D280"/>
  <c r="C280"/>
  <c r="A280" i="2"/>
  <c r="K280"/>
  <c r="I280" s="1"/>
  <c r="B278"/>
  <c r="G278"/>
  <c r="D278"/>
  <c r="E278" s="1"/>
  <c r="E280" i="1" l="1"/>
  <c r="C280" i="2"/>
  <c r="F280"/>
  <c r="J280"/>
  <c r="A282" i="1"/>
  <c r="A281" i="2"/>
  <c r="K281"/>
  <c r="I281" s="1"/>
  <c r="C281" i="1"/>
  <c r="D281"/>
  <c r="B279" i="2"/>
  <c r="D279"/>
  <c r="E279" s="1"/>
  <c r="G279"/>
  <c r="H278"/>
  <c r="B278" i="1" s="1"/>
  <c r="F278" s="1"/>
  <c r="C281" i="2" l="1"/>
  <c r="F281"/>
  <c r="J281"/>
  <c r="K282"/>
  <c r="I282" s="1"/>
  <c r="C282" i="1"/>
  <c r="D282"/>
  <c r="A282" i="2"/>
  <c r="A283" i="1"/>
  <c r="G280" i="2"/>
  <c r="B280"/>
  <c r="D280"/>
  <c r="H279"/>
  <c r="B279" i="1" s="1"/>
  <c r="F279" s="1"/>
  <c r="E281"/>
  <c r="E280" i="2"/>
  <c r="C283" i="1" l="1"/>
  <c r="D283"/>
  <c r="A283" i="2"/>
  <c r="K283"/>
  <c r="I283" s="1"/>
  <c r="A284" i="1"/>
  <c r="F282" i="2"/>
  <c r="C282"/>
  <c r="J282"/>
  <c r="D281"/>
  <c r="E281" s="1"/>
  <c r="G281"/>
  <c r="B281"/>
  <c r="H280"/>
  <c r="B280" i="1" s="1"/>
  <c r="F280" s="1"/>
  <c r="E282"/>
  <c r="G282" i="2" l="1"/>
  <c r="D282"/>
  <c r="E282" s="1"/>
  <c r="B282"/>
  <c r="F283"/>
  <c r="J283"/>
  <c r="C283"/>
  <c r="A285" i="1"/>
  <c r="A284" i="2"/>
  <c r="C284" i="1"/>
  <c r="K284" i="2"/>
  <c r="I284" s="1"/>
  <c r="D284" i="1"/>
  <c r="H281" i="2"/>
  <c r="B281" i="1" s="1"/>
  <c r="F281" s="1"/>
  <c r="E283"/>
  <c r="F284" i="2" l="1"/>
  <c r="C284"/>
  <c r="J284"/>
  <c r="A286" i="1"/>
  <c r="K285" i="2"/>
  <c r="I285" s="1"/>
  <c r="D285" i="1"/>
  <c r="C285"/>
  <c r="A285" i="2"/>
  <c r="D283"/>
  <c r="E283" s="1"/>
  <c r="G283"/>
  <c r="B283"/>
  <c r="E284" i="1"/>
  <c r="H282" i="2"/>
  <c r="B282" i="1" s="1"/>
  <c r="F282" s="1"/>
  <c r="K286" i="2" l="1"/>
  <c r="I286" s="1"/>
  <c r="C286" i="1"/>
  <c r="D286"/>
  <c r="A286" i="2"/>
  <c r="A287" i="1"/>
  <c r="F285" i="2"/>
  <c r="C285"/>
  <c r="J285"/>
  <c r="D284"/>
  <c r="E284" s="1"/>
  <c r="B284"/>
  <c r="G284"/>
  <c r="H283"/>
  <c r="B283" i="1" s="1"/>
  <c r="F283" s="1"/>
  <c r="E285"/>
  <c r="E286" l="1"/>
  <c r="G285" i="2"/>
  <c r="B285"/>
  <c r="D285"/>
  <c r="E285" s="1"/>
  <c r="C287" i="1"/>
  <c r="A287" i="2"/>
  <c r="D287" i="1"/>
  <c r="K287" i="2"/>
  <c r="I287" s="1"/>
  <c r="A288" i="1"/>
  <c r="F286" i="2"/>
  <c r="J286"/>
  <c r="C286"/>
  <c r="H284"/>
  <c r="B284" i="1" s="1"/>
  <c r="F284" s="1"/>
  <c r="H285" i="2" l="1"/>
  <c r="B285" i="1" s="1"/>
  <c r="F285" s="1"/>
  <c r="D286" i="2"/>
  <c r="E286" s="1"/>
  <c r="G286"/>
  <c r="B286"/>
  <c r="A288"/>
  <c r="K288"/>
  <c r="I288" s="1"/>
  <c r="A289" i="1"/>
  <c r="C288"/>
  <c r="D288"/>
  <c r="F287" i="2"/>
  <c r="C287"/>
  <c r="J287"/>
  <c r="E287" i="1"/>
  <c r="A289" i="2" l="1"/>
  <c r="K289"/>
  <c r="I289" s="1"/>
  <c r="A290" i="1"/>
  <c r="C289"/>
  <c r="E289" s="1"/>
  <c r="D289"/>
  <c r="G287" i="2"/>
  <c r="B287"/>
  <c r="D287"/>
  <c r="E287" s="1"/>
  <c r="C288"/>
  <c r="F288"/>
  <c r="J288"/>
  <c r="E288" i="1"/>
  <c r="H286" i="2"/>
  <c r="B286" i="1" s="1"/>
  <c r="F286" s="1"/>
  <c r="C289" i="2" l="1"/>
  <c r="F289"/>
  <c r="J289"/>
  <c r="G288"/>
  <c r="B288"/>
  <c r="D288"/>
  <c r="E288" s="1"/>
  <c r="A291" i="1"/>
  <c r="D290"/>
  <c r="K290" i="2"/>
  <c r="I290" s="1"/>
  <c r="C290" i="1"/>
  <c r="A290" i="2"/>
  <c r="H287"/>
  <c r="B287" i="1" s="1"/>
  <c r="F287" s="1"/>
  <c r="E290" l="1"/>
  <c r="C290" i="2"/>
  <c r="F290"/>
  <c r="J290"/>
  <c r="D291" i="1"/>
  <c r="A291" i="2"/>
  <c r="K291"/>
  <c r="I291" s="1"/>
  <c r="A292" i="1"/>
  <c r="C291"/>
  <c r="E291" s="1"/>
  <c r="B289" i="2"/>
  <c r="G289"/>
  <c r="D289"/>
  <c r="E289" s="1"/>
  <c r="H288"/>
  <c r="B288" i="1" s="1"/>
  <c r="F288" s="1"/>
  <c r="J291" i="2" l="1"/>
  <c r="F291"/>
  <c r="C291"/>
  <c r="K292"/>
  <c r="I292" s="1"/>
  <c r="A293" i="1"/>
  <c r="C292"/>
  <c r="D292"/>
  <c r="A292" i="2"/>
  <c r="G290"/>
  <c r="D290"/>
  <c r="E290" s="1"/>
  <c r="B290"/>
  <c r="H289"/>
  <c r="B289" i="1" s="1"/>
  <c r="F289" s="1"/>
  <c r="E292" l="1"/>
  <c r="C292" i="2"/>
  <c r="J292"/>
  <c r="F292"/>
  <c r="K293"/>
  <c r="I293" s="1"/>
  <c r="D293" i="1"/>
  <c r="C293"/>
  <c r="A294"/>
  <c r="A293" i="2"/>
  <c r="G291"/>
  <c r="D291"/>
  <c r="E291" s="1"/>
  <c r="B291"/>
  <c r="H290"/>
  <c r="B290" i="1" s="1"/>
  <c r="F290" s="1"/>
  <c r="E293" l="1"/>
  <c r="J293" i="2"/>
  <c r="F293"/>
  <c r="C293"/>
  <c r="D292"/>
  <c r="E292" s="1"/>
  <c r="B292"/>
  <c r="G292"/>
  <c r="A295" i="1"/>
  <c r="K294" i="2"/>
  <c r="I294" s="1"/>
  <c r="A294"/>
  <c r="D294" i="1"/>
  <c r="C294"/>
  <c r="H291" i="2"/>
  <c r="B291" i="1" s="1"/>
  <c r="F291" s="1"/>
  <c r="K295" i="2" l="1"/>
  <c r="I295" s="1"/>
  <c r="C295" i="1"/>
  <c r="A296"/>
  <c r="A295" i="2"/>
  <c r="D295" i="1"/>
  <c r="D293" i="2"/>
  <c r="E293" s="1"/>
  <c r="B293"/>
  <c r="G293"/>
  <c r="E294" i="1"/>
  <c r="H292" i="2"/>
  <c r="B292" i="1" s="1"/>
  <c r="F292" s="1"/>
  <c r="F294" i="2"/>
  <c r="C294"/>
  <c r="J294"/>
  <c r="E295" i="1" l="1"/>
  <c r="G294" i="2"/>
  <c r="B294"/>
  <c r="D294"/>
  <c r="A297" i="1"/>
  <c r="K296" i="2"/>
  <c r="I296" s="1"/>
  <c r="D296" i="1"/>
  <c r="C296"/>
  <c r="A296" i="2"/>
  <c r="F295"/>
  <c r="C295"/>
  <c r="J295"/>
  <c r="E294"/>
  <c r="H293"/>
  <c r="B293" i="1" s="1"/>
  <c r="F293" s="1"/>
  <c r="K297" i="2" l="1"/>
  <c r="I297" s="1"/>
  <c r="D297" i="1"/>
  <c r="C297"/>
  <c r="A297" i="2"/>
  <c r="A298" i="1"/>
  <c r="D295" i="2"/>
  <c r="E295" s="1"/>
  <c r="B295"/>
  <c r="G295"/>
  <c r="J296"/>
  <c r="F296"/>
  <c r="C296"/>
  <c r="H294"/>
  <c r="B294" i="1" s="1"/>
  <c r="F294" s="1"/>
  <c r="E296"/>
  <c r="G296" i="2" l="1"/>
  <c r="B296"/>
  <c r="D296"/>
  <c r="K298"/>
  <c r="I298" s="1"/>
  <c r="D298" i="1"/>
  <c r="A299"/>
  <c r="C298"/>
  <c r="E298" s="1"/>
  <c r="A298" i="2"/>
  <c r="J297"/>
  <c r="F297"/>
  <c r="C297"/>
  <c r="E296"/>
  <c r="H295"/>
  <c r="B295" i="1" s="1"/>
  <c r="F295" s="1"/>
  <c r="E297"/>
  <c r="K299" i="2" l="1"/>
  <c r="I299" s="1"/>
  <c r="C299" i="1"/>
  <c r="A299" i="2"/>
  <c r="A300" i="1"/>
  <c r="D299"/>
  <c r="F298" i="2"/>
  <c r="C298"/>
  <c r="J298"/>
  <c r="D297"/>
  <c r="E297" s="1"/>
  <c r="G297"/>
  <c r="B297"/>
  <c r="H296"/>
  <c r="B296" i="1" s="1"/>
  <c r="F296" s="1"/>
  <c r="E299" l="1"/>
  <c r="D298" i="2"/>
  <c r="E298" s="1"/>
  <c r="G298"/>
  <c r="B298"/>
  <c r="D300" i="1"/>
  <c r="K300" i="2"/>
  <c r="I300" s="1"/>
  <c r="C300" i="1"/>
  <c r="E300" s="1"/>
  <c r="A301"/>
  <c r="A300" i="2"/>
  <c r="C299"/>
  <c r="J299"/>
  <c r="F299"/>
  <c r="H297"/>
  <c r="B297" i="1" s="1"/>
  <c r="F297" s="1"/>
  <c r="B299" i="2" l="1"/>
  <c r="D299"/>
  <c r="E299" s="1"/>
  <c r="G299"/>
  <c r="A301"/>
  <c r="K301"/>
  <c r="I301" s="1"/>
  <c r="A302" i="1"/>
  <c r="C301"/>
  <c r="D301"/>
  <c r="J300" i="2"/>
  <c r="C300"/>
  <c r="F300"/>
  <c r="H298"/>
  <c r="B298" i="1" s="1"/>
  <c r="F298" s="1"/>
  <c r="D302" l="1"/>
  <c r="C302"/>
  <c r="A302" i="2"/>
  <c r="K302"/>
  <c r="I302" s="1"/>
  <c r="A303" i="1"/>
  <c r="B300" i="2"/>
  <c r="D300"/>
  <c r="G300"/>
  <c r="J301"/>
  <c r="F301"/>
  <c r="C301"/>
  <c r="E300"/>
  <c r="E301" i="1"/>
  <c r="H299" i="2"/>
  <c r="B299" i="1" s="1"/>
  <c r="F299" s="1"/>
  <c r="E302" l="1"/>
  <c r="F302" i="2"/>
  <c r="C302"/>
  <c r="J302"/>
  <c r="D301"/>
  <c r="E301" s="1"/>
  <c r="G301"/>
  <c r="B301"/>
  <c r="C303" i="1"/>
  <c r="A304"/>
  <c r="A303" i="2"/>
  <c r="K303"/>
  <c r="I303" s="1"/>
  <c r="D303" i="1"/>
  <c r="H300" i="2"/>
  <c r="B300" i="1" s="1"/>
  <c r="F300" s="1"/>
  <c r="F303" i="2" l="1"/>
  <c r="C303"/>
  <c r="J303"/>
  <c r="A305" i="1"/>
  <c r="K304" i="2"/>
  <c r="I304" s="1"/>
  <c r="C304" i="1"/>
  <c r="D304"/>
  <c r="A304" i="2"/>
  <c r="G302"/>
  <c r="B302"/>
  <c r="D302"/>
  <c r="E302" s="1"/>
  <c r="H301"/>
  <c r="B301" i="1" s="1"/>
  <c r="F301" s="1"/>
  <c r="E303"/>
  <c r="E304" l="1"/>
  <c r="H302" i="2"/>
  <c r="B302" i="1" s="1"/>
  <c r="F302" s="1"/>
  <c r="D305"/>
  <c r="A305" i="2"/>
  <c r="A306" i="1"/>
  <c r="K305" i="2"/>
  <c r="I305" s="1"/>
  <c r="C305" i="1"/>
  <c r="J304" i="2"/>
  <c r="C304"/>
  <c r="F304"/>
  <c r="G303"/>
  <c r="B303"/>
  <c r="D303"/>
  <c r="E303" s="1"/>
  <c r="E305" i="1" l="1"/>
  <c r="H303" i="2"/>
  <c r="B303" i="1" s="1"/>
  <c r="F303" s="1"/>
  <c r="B304" i="2"/>
  <c r="D304"/>
  <c r="E304" s="1"/>
  <c r="G304"/>
  <c r="C305"/>
  <c r="J305"/>
  <c r="F305"/>
  <c r="K306"/>
  <c r="I306" s="1"/>
  <c r="C306" i="1"/>
  <c r="A306" i="2"/>
  <c r="D306" i="1"/>
  <c r="A307"/>
  <c r="A307" i="2" l="1"/>
  <c r="K307"/>
  <c r="I307" s="1"/>
  <c r="D307" i="1"/>
  <c r="C307"/>
  <c r="E307" s="1"/>
  <c r="A308"/>
  <c r="J306" i="2"/>
  <c r="C306"/>
  <c r="F306"/>
  <c r="B305"/>
  <c r="D305"/>
  <c r="E305" s="1"/>
  <c r="G305"/>
  <c r="E306" i="1"/>
  <c r="H304" i="2"/>
  <c r="B304" i="1" s="1"/>
  <c r="F304" s="1"/>
  <c r="B306" i="2" l="1"/>
  <c r="G306"/>
  <c r="D306"/>
  <c r="E306" s="1"/>
  <c r="J307"/>
  <c r="C307"/>
  <c r="F307"/>
  <c r="K308"/>
  <c r="I308" s="1"/>
  <c r="C308" i="1"/>
  <c r="A308" i="2"/>
  <c r="D308" i="1"/>
  <c r="A309"/>
  <c r="H305" i="2"/>
  <c r="B305" i="1" s="1"/>
  <c r="F305" s="1"/>
  <c r="D307" i="2" l="1"/>
  <c r="E307" s="1"/>
  <c r="B307"/>
  <c r="G307"/>
  <c r="C309" i="1"/>
  <c r="A309" i="2"/>
  <c r="A310" i="1"/>
  <c r="D309"/>
  <c r="K309" i="2"/>
  <c r="I309" s="1"/>
  <c r="F308"/>
  <c r="J308"/>
  <c r="C308"/>
  <c r="E308" i="1"/>
  <c r="H306" i="2"/>
  <c r="B306" i="1" s="1"/>
  <c r="F306" s="1"/>
  <c r="E309" l="1"/>
  <c r="H307" i="2"/>
  <c r="B307" i="1" s="1"/>
  <c r="F307" s="1"/>
  <c r="B308" i="2"/>
  <c r="G308"/>
  <c r="D308"/>
  <c r="E308" s="1"/>
  <c r="F309"/>
  <c r="J309"/>
  <c r="C309"/>
  <c r="A311" i="1"/>
  <c r="K310" i="2"/>
  <c r="I310" s="1"/>
  <c r="C310" i="1"/>
  <c r="D310"/>
  <c r="A310" i="2"/>
  <c r="F310" l="1"/>
  <c r="J310"/>
  <c r="C310"/>
  <c r="K311"/>
  <c r="I311" s="1"/>
  <c r="A311"/>
  <c r="D311" i="1"/>
  <c r="A312"/>
  <c r="C311"/>
  <c r="E311" s="1"/>
  <c r="B309" i="2"/>
  <c r="D309"/>
  <c r="E309" s="1"/>
  <c r="G309"/>
  <c r="E310" i="1"/>
  <c r="H308" i="2"/>
  <c r="B308" i="1" s="1"/>
  <c r="F308" s="1"/>
  <c r="C311" i="2" l="1"/>
  <c r="J311"/>
  <c r="F311"/>
  <c r="G310"/>
  <c r="B310"/>
  <c r="D310"/>
  <c r="E310" s="1"/>
  <c r="D312" i="1"/>
  <c r="A313"/>
  <c r="K312" i="2"/>
  <c r="I312" s="1"/>
  <c r="C312" i="1"/>
  <c r="A312" i="2"/>
  <c r="H309"/>
  <c r="B309" i="1" s="1"/>
  <c r="F309" s="1"/>
  <c r="E312" l="1"/>
  <c r="A313" i="2"/>
  <c r="C313" i="1"/>
  <c r="K313" i="2"/>
  <c r="I313" s="1"/>
  <c r="D313" i="1"/>
  <c r="A314"/>
  <c r="G311" i="2"/>
  <c r="D311"/>
  <c r="E311" s="1"/>
  <c r="B311"/>
  <c r="J312"/>
  <c r="C312"/>
  <c r="F312"/>
  <c r="H310"/>
  <c r="B310" i="1" s="1"/>
  <c r="F310" s="1"/>
  <c r="H311" i="2" l="1"/>
  <c r="B311" i="1" s="1"/>
  <c r="F311" s="1"/>
  <c r="B312" i="2"/>
  <c r="G312"/>
  <c r="D312"/>
  <c r="E312" s="1"/>
  <c r="D314" i="1"/>
  <c r="A315"/>
  <c r="K314" i="2"/>
  <c r="I314" s="1"/>
  <c r="C314" i="1"/>
  <c r="A314" i="2"/>
  <c r="J313"/>
  <c r="C313"/>
  <c r="F313"/>
  <c r="E313" i="1"/>
  <c r="F314" i="2" l="1"/>
  <c r="J314"/>
  <c r="C314"/>
  <c r="G313"/>
  <c r="D313"/>
  <c r="E313" s="1"/>
  <c r="B313"/>
  <c r="A315"/>
  <c r="K315"/>
  <c r="I315" s="1"/>
  <c r="C315" i="1"/>
  <c r="D315"/>
  <c r="A316"/>
  <c r="E314"/>
  <c r="H312" i="2"/>
  <c r="B312" i="1" s="1"/>
  <c r="F312" s="1"/>
  <c r="H313" i="2" l="1"/>
  <c r="B313" i="1" s="1"/>
  <c r="F313" s="1"/>
  <c r="C315" i="2"/>
  <c r="J315"/>
  <c r="F315"/>
  <c r="B314"/>
  <c r="G314"/>
  <c r="D314"/>
  <c r="E314" s="1"/>
  <c r="C316" i="1"/>
  <c r="A316" i="2"/>
  <c r="A317" i="1"/>
  <c r="D316"/>
  <c r="K316" i="2"/>
  <c r="I316" s="1"/>
  <c r="E315" i="1"/>
  <c r="D315" i="2" l="1"/>
  <c r="E315" s="1"/>
  <c r="B315"/>
  <c r="G315"/>
  <c r="F316"/>
  <c r="C316"/>
  <c r="J316"/>
  <c r="A317"/>
  <c r="A318" i="1"/>
  <c r="K317" i="2"/>
  <c r="I317" s="1"/>
  <c r="C317" i="1"/>
  <c r="D317"/>
  <c r="H314" i="2"/>
  <c r="B314" i="1" s="1"/>
  <c r="F314" s="1"/>
  <c r="E316"/>
  <c r="E317" l="1"/>
  <c r="H315" i="2"/>
  <c r="B315" i="1" s="1"/>
  <c r="F315" s="1"/>
  <c r="K318" i="2"/>
  <c r="I318" s="1"/>
  <c r="D318" i="1"/>
  <c r="A318" i="2"/>
  <c r="A319" i="1"/>
  <c r="C318"/>
  <c r="G316" i="2"/>
  <c r="B316"/>
  <c r="D316"/>
  <c r="J317"/>
  <c r="C317"/>
  <c r="F317"/>
  <c r="E316"/>
  <c r="C319" i="1" l="1"/>
  <c r="A320"/>
  <c r="D319"/>
  <c r="K319" i="2"/>
  <c r="I319" s="1"/>
  <c r="A319"/>
  <c r="G317"/>
  <c r="D317"/>
  <c r="E317" s="1"/>
  <c r="B317"/>
  <c r="J318"/>
  <c r="C318"/>
  <c r="F318"/>
  <c r="H316"/>
  <c r="B316" i="1" s="1"/>
  <c r="F316" s="1"/>
  <c r="E318"/>
  <c r="H317" i="2" l="1"/>
  <c r="B317" i="1" s="1"/>
  <c r="F317" s="1"/>
  <c r="F319" i="2"/>
  <c r="J319"/>
  <c r="C319"/>
  <c r="K320"/>
  <c r="I320" s="1"/>
  <c r="D320" i="1"/>
  <c r="A320" i="2"/>
  <c r="A321" i="1"/>
  <c r="C320"/>
  <c r="B318" i="2"/>
  <c r="G318"/>
  <c r="D318"/>
  <c r="E318" s="1"/>
  <c r="E319" i="1"/>
  <c r="E320" l="1"/>
  <c r="J320" i="2"/>
  <c r="C320"/>
  <c r="F320"/>
  <c r="B319"/>
  <c r="G319"/>
  <c r="D319"/>
  <c r="E319" s="1"/>
  <c r="A322" i="1"/>
  <c r="C321"/>
  <c r="K321" i="2"/>
  <c r="I321" s="1"/>
  <c r="D321" i="1"/>
  <c r="A321" i="2"/>
  <c r="H318"/>
  <c r="B318" i="1" s="1"/>
  <c r="F318" s="1"/>
  <c r="J321" i="2" l="1"/>
  <c r="C321"/>
  <c r="F321"/>
  <c r="A323" i="1"/>
  <c r="K322" i="2"/>
  <c r="I322" s="1"/>
  <c r="C322" i="1"/>
  <c r="D322"/>
  <c r="A322" i="2"/>
  <c r="G320"/>
  <c r="B320"/>
  <c r="D320"/>
  <c r="E320" s="1"/>
  <c r="E321" i="1"/>
  <c r="H319" i="2"/>
  <c r="B319" i="1" s="1"/>
  <c r="F319" s="1"/>
  <c r="E322" l="1"/>
  <c r="C323"/>
  <c r="D323"/>
  <c r="A323" i="2"/>
  <c r="A324" i="1"/>
  <c r="K323" i="2"/>
  <c r="I323" s="1"/>
  <c r="C322"/>
  <c r="F322"/>
  <c r="J322"/>
  <c r="D321"/>
  <c r="E321" s="1"/>
  <c r="G321"/>
  <c r="B321"/>
  <c r="H320"/>
  <c r="B320" i="1" s="1"/>
  <c r="F320" s="1"/>
  <c r="B322" i="2" l="1"/>
  <c r="D322"/>
  <c r="E322" s="1"/>
  <c r="G322"/>
  <c r="A325" i="1"/>
  <c r="A324" i="2"/>
  <c r="K324"/>
  <c r="I324" s="1"/>
  <c r="D324" i="1"/>
  <c r="C324"/>
  <c r="F323" i="2"/>
  <c r="C323"/>
  <c r="J323"/>
  <c r="H321"/>
  <c r="B321" i="1" s="1"/>
  <c r="F321" s="1"/>
  <c r="E323"/>
  <c r="E324" l="1"/>
  <c r="J324" i="2"/>
  <c r="C324"/>
  <c r="F324"/>
  <c r="A325"/>
  <c r="A326" i="1"/>
  <c r="K325" i="2"/>
  <c r="I325" s="1"/>
  <c r="C325" i="1"/>
  <c r="D325"/>
  <c r="B323" i="2"/>
  <c r="D323"/>
  <c r="G323"/>
  <c r="E323"/>
  <c r="H322"/>
  <c r="B322" i="1" s="1"/>
  <c r="F322" s="1"/>
  <c r="J325" i="2" l="1"/>
  <c r="F325"/>
  <c r="C325"/>
  <c r="K326"/>
  <c r="I326" s="1"/>
  <c r="C326" i="1"/>
  <c r="D326"/>
  <c r="A326" i="2"/>
  <c r="A327" i="1"/>
  <c r="B324" i="2"/>
  <c r="G324"/>
  <c r="D324"/>
  <c r="E324" s="1"/>
  <c r="H323"/>
  <c r="B323" i="1" s="1"/>
  <c r="F323" s="1"/>
  <c r="E325"/>
  <c r="D327" l="1"/>
  <c r="A328"/>
  <c r="C327"/>
  <c r="E327" s="1"/>
  <c r="K327" i="2"/>
  <c r="I327" s="1"/>
  <c r="A327"/>
  <c r="J326"/>
  <c r="F326"/>
  <c r="C326"/>
  <c r="D325"/>
  <c r="E325" s="1"/>
  <c r="G325"/>
  <c r="B325"/>
  <c r="H324"/>
  <c r="B324" i="1" s="1"/>
  <c r="F324" s="1"/>
  <c r="E326"/>
  <c r="B326" i="2" l="1"/>
  <c r="G326"/>
  <c r="D326"/>
  <c r="E326" s="1"/>
  <c r="J327"/>
  <c r="F327"/>
  <c r="C327"/>
  <c r="D328" i="1"/>
  <c r="C328"/>
  <c r="A329"/>
  <c r="A328" i="2"/>
  <c r="K328"/>
  <c r="I328" s="1"/>
  <c r="H325"/>
  <c r="B325" i="1" s="1"/>
  <c r="F325" s="1"/>
  <c r="E328" l="1"/>
  <c r="G327" i="2"/>
  <c r="D327"/>
  <c r="B327"/>
  <c r="J328"/>
  <c r="F328"/>
  <c r="C328"/>
  <c r="C329" i="1"/>
  <c r="A330"/>
  <c r="D329"/>
  <c r="K329" i="2"/>
  <c r="I329" s="1"/>
  <c r="A329"/>
  <c r="E327"/>
  <c r="H326"/>
  <c r="B326" i="1" s="1"/>
  <c r="F326" s="1"/>
  <c r="F329" i="2" l="1"/>
  <c r="C329"/>
  <c r="J329"/>
  <c r="A330"/>
  <c r="A331" i="1"/>
  <c r="K330" i="2"/>
  <c r="I330" s="1"/>
  <c r="C330" i="1"/>
  <c r="D330"/>
  <c r="G328" i="2"/>
  <c r="D328"/>
  <c r="E328" s="1"/>
  <c r="B328"/>
  <c r="E329" i="1"/>
  <c r="H327" i="2"/>
  <c r="B327" i="1" s="1"/>
  <c r="F327" s="1"/>
  <c r="C331" l="1"/>
  <c r="K331" i="2"/>
  <c r="I331" s="1"/>
  <c r="D331" i="1"/>
  <c r="A331" i="2"/>
  <c r="A332" i="1"/>
  <c r="B329" i="2"/>
  <c r="D329"/>
  <c r="G329"/>
  <c r="H328"/>
  <c r="B328" i="1" s="1"/>
  <c r="F328" s="1"/>
  <c r="E330"/>
  <c r="J330" i="2"/>
  <c r="F330"/>
  <c r="C330"/>
  <c r="E329"/>
  <c r="B330" l="1"/>
  <c r="D330"/>
  <c r="E330" s="1"/>
  <c r="G330"/>
  <c r="A332"/>
  <c r="K332"/>
  <c r="I332" s="1"/>
  <c r="D332" i="1"/>
  <c r="C332"/>
  <c r="A333"/>
  <c r="E331"/>
  <c r="F331" i="2"/>
  <c r="C331"/>
  <c r="J331"/>
  <c r="H329"/>
  <c r="B329" i="1" s="1"/>
  <c r="F329" s="1"/>
  <c r="E332" l="1"/>
  <c r="G331" i="2"/>
  <c r="B331"/>
  <c r="D331"/>
  <c r="J332"/>
  <c r="C332"/>
  <c r="F332"/>
  <c r="H330"/>
  <c r="B330" i="1" s="1"/>
  <c r="F330" s="1"/>
  <c r="A333" i="2"/>
  <c r="A334" i="1"/>
  <c r="K333" i="2"/>
  <c r="I333" s="1"/>
  <c r="C333" i="1"/>
  <c r="E333" s="1"/>
  <c r="D333"/>
  <c r="E331" i="2"/>
  <c r="C334" i="1" l="1"/>
  <c r="A335"/>
  <c r="D334"/>
  <c r="K334" i="2"/>
  <c r="I334" s="1"/>
  <c r="A334"/>
  <c r="F333"/>
  <c r="J333"/>
  <c r="C333"/>
  <c r="D332"/>
  <c r="E332" s="1"/>
  <c r="B332"/>
  <c r="H332" s="1"/>
  <c r="B332" i="1" s="1"/>
  <c r="F332" s="1"/>
  <c r="G332" i="2"/>
  <c r="H331"/>
  <c r="B331" i="1" s="1"/>
  <c r="F331" s="1"/>
  <c r="B333" i="2" l="1"/>
  <c r="D333"/>
  <c r="E333" s="1"/>
  <c r="G333"/>
  <c r="E334" i="1"/>
  <c r="C334" i="2"/>
  <c r="F334"/>
  <c r="J334"/>
  <c r="C335" i="1"/>
  <c r="A336"/>
  <c r="D335"/>
  <c r="K335" i="2"/>
  <c r="I335" s="1"/>
  <c r="A335"/>
  <c r="J335" l="1"/>
  <c r="F335"/>
  <c r="C335"/>
  <c r="C336" i="1"/>
  <c r="D336"/>
  <c r="A336" i="2"/>
  <c r="A337" i="1"/>
  <c r="K336" i="2"/>
  <c r="I336" s="1"/>
  <c r="B334"/>
  <c r="D334"/>
  <c r="E334" s="1"/>
  <c r="G334"/>
  <c r="H333"/>
  <c r="B333" i="1" s="1"/>
  <c r="F333" s="1"/>
  <c r="E335"/>
  <c r="E336" l="1"/>
  <c r="A338"/>
  <c r="C337"/>
  <c r="K337" i="2"/>
  <c r="I337" s="1"/>
  <c r="D337" i="1"/>
  <c r="A337" i="2"/>
  <c r="D335"/>
  <c r="E335" s="1"/>
  <c r="G335"/>
  <c r="B335"/>
  <c r="H334"/>
  <c r="B334" i="1" s="1"/>
  <c r="F334" s="1"/>
  <c r="J336" i="2"/>
  <c r="F336"/>
  <c r="C336"/>
  <c r="H335" l="1"/>
  <c r="B335" i="1" s="1"/>
  <c r="F335" s="1"/>
  <c r="G336" i="2"/>
  <c r="B336"/>
  <c r="D336"/>
  <c r="E336" s="1"/>
  <c r="C337"/>
  <c r="J337"/>
  <c r="F337"/>
  <c r="A338"/>
  <c r="C338" i="1"/>
  <c r="D338"/>
  <c r="A339"/>
  <c r="K338" i="2"/>
  <c r="I338" s="1"/>
  <c r="E337" i="1"/>
  <c r="E338" l="1"/>
  <c r="H336" i="2"/>
  <c r="B336" i="1" s="1"/>
  <c r="F336" s="1"/>
  <c r="K339" i="2"/>
  <c r="I339" s="1"/>
  <c r="D339" i="1"/>
  <c r="C339"/>
  <c r="A339" i="2"/>
  <c r="A340" i="1"/>
  <c r="C338" i="2"/>
  <c r="F338"/>
  <c r="J338"/>
  <c r="G337"/>
  <c r="D337"/>
  <c r="E337" s="1"/>
  <c r="B337"/>
  <c r="B338" l="1"/>
  <c r="D338"/>
  <c r="E338" s="1"/>
  <c r="G338"/>
  <c r="C340" i="1"/>
  <c r="A340" i="2"/>
  <c r="A341" i="1"/>
  <c r="D340"/>
  <c r="K340" i="2"/>
  <c r="I340" s="1"/>
  <c r="F339"/>
  <c r="J339"/>
  <c r="C339"/>
  <c r="H337"/>
  <c r="B337" i="1" s="1"/>
  <c r="F337" s="1"/>
  <c r="E339"/>
  <c r="E340" l="1"/>
  <c r="B339" i="2"/>
  <c r="G339"/>
  <c r="D339"/>
  <c r="C340"/>
  <c r="F340"/>
  <c r="J340"/>
  <c r="A342" i="1"/>
  <c r="D341"/>
  <c r="K341" i="2"/>
  <c r="I341" s="1"/>
  <c r="A341"/>
  <c r="C341" i="1"/>
  <c r="E339" i="2"/>
  <c r="H338"/>
  <c r="B338" i="1" s="1"/>
  <c r="F338" s="1"/>
  <c r="D340" i="2" l="1"/>
  <c r="E340" s="1"/>
  <c r="G340"/>
  <c r="B340"/>
  <c r="J341"/>
  <c r="C341"/>
  <c r="F341"/>
  <c r="K342"/>
  <c r="I342" s="1"/>
  <c r="C342" i="1"/>
  <c r="D342"/>
  <c r="A342" i="2"/>
  <c r="A343" i="1"/>
  <c r="E341"/>
  <c r="H339" i="2"/>
  <c r="B339" i="1" s="1"/>
  <c r="F339" s="1"/>
  <c r="E342" l="1"/>
  <c r="D341" i="2"/>
  <c r="G341"/>
  <c r="B341"/>
  <c r="K343"/>
  <c r="I343" s="1"/>
  <c r="A343"/>
  <c r="C343" i="1"/>
  <c r="A344"/>
  <c r="D343"/>
  <c r="J342" i="2"/>
  <c r="C342"/>
  <c r="F342"/>
  <c r="E341"/>
  <c r="H340"/>
  <c r="B340" i="1" s="1"/>
  <c r="F340" s="1"/>
  <c r="C343" i="2" l="1"/>
  <c r="F343"/>
  <c r="J343"/>
  <c r="G342"/>
  <c r="D342"/>
  <c r="E342" s="1"/>
  <c r="B342"/>
  <c r="H342" s="1"/>
  <c r="B342" i="1" s="1"/>
  <c r="F342" s="1"/>
  <c r="D344"/>
  <c r="A344" i="2"/>
  <c r="A345" i="1"/>
  <c r="K344" i="2"/>
  <c r="I344" s="1"/>
  <c r="C344" i="1"/>
  <c r="E344" s="1"/>
  <c r="E343"/>
  <c r="H341" i="2"/>
  <c r="B341" i="1" s="1"/>
  <c r="F341" s="1"/>
  <c r="C344" i="2" l="1"/>
  <c r="F344"/>
  <c r="J344"/>
  <c r="D345" i="1"/>
  <c r="A346"/>
  <c r="A345" i="2"/>
  <c r="K345"/>
  <c r="I345" s="1"/>
  <c r="C345" i="1"/>
  <c r="E345" s="1"/>
  <c r="G343" i="2"/>
  <c r="B343"/>
  <c r="D343"/>
  <c r="E343" s="1"/>
  <c r="H343" l="1"/>
  <c r="B343" i="1" s="1"/>
  <c r="F343" s="1"/>
  <c r="F345" i="2"/>
  <c r="C345"/>
  <c r="J345"/>
  <c r="A346"/>
  <c r="C346" i="1"/>
  <c r="D346"/>
  <c r="K346" i="2"/>
  <c r="I346" s="1"/>
  <c r="A347" i="1"/>
  <c r="G344" i="2"/>
  <c r="B344"/>
  <c r="D344"/>
  <c r="E344" s="1"/>
  <c r="H344" l="1"/>
  <c r="B344" i="1" s="1"/>
  <c r="F344" s="1"/>
  <c r="K347" i="2"/>
  <c r="I347" s="1"/>
  <c r="D347" i="1"/>
  <c r="A347" i="2"/>
  <c r="A348" i="1"/>
  <c r="C347"/>
  <c r="J346" i="2"/>
  <c r="C346"/>
  <c r="F346"/>
  <c r="B345"/>
  <c r="G345"/>
  <c r="D345"/>
  <c r="E345" s="1"/>
  <c r="E346" i="1"/>
  <c r="D346" i="2" l="1"/>
  <c r="E346" s="1"/>
  <c r="G346"/>
  <c r="B346"/>
  <c r="A348"/>
  <c r="A349" i="1"/>
  <c r="K348" i="2"/>
  <c r="I348" s="1"/>
  <c r="C348" i="1"/>
  <c r="D348"/>
  <c r="F347" i="2"/>
  <c r="C347"/>
  <c r="J347"/>
  <c r="H345"/>
  <c r="B345" i="1" s="1"/>
  <c r="F345" s="1"/>
  <c r="E347"/>
  <c r="J348" i="2" l="1"/>
  <c r="F348"/>
  <c r="C348"/>
  <c r="B347"/>
  <c r="G347"/>
  <c r="D347"/>
  <c r="E347" s="1"/>
  <c r="A350" i="1"/>
  <c r="K349" i="2"/>
  <c r="I349" s="1"/>
  <c r="C349" i="1"/>
  <c r="A349" i="2"/>
  <c r="D349" i="1"/>
  <c r="E348"/>
  <c r="H346" i="2"/>
  <c r="B346" i="1" s="1"/>
  <c r="F346" s="1"/>
  <c r="F349" i="2" l="1"/>
  <c r="J349"/>
  <c r="C349"/>
  <c r="C350" i="1"/>
  <c r="D350"/>
  <c r="A350" i="2"/>
  <c r="A351" i="1"/>
  <c r="K350" i="2"/>
  <c r="I350" s="1"/>
  <c r="D348"/>
  <c r="E348" s="1"/>
  <c r="G348"/>
  <c r="B348"/>
  <c r="H347"/>
  <c r="B347" i="1" s="1"/>
  <c r="F347" s="1"/>
  <c r="E349"/>
  <c r="E350" l="1"/>
  <c r="J350" i="2"/>
  <c r="C350"/>
  <c r="F350"/>
  <c r="D349"/>
  <c r="E349" s="1"/>
  <c r="B349"/>
  <c r="G349"/>
  <c r="A352" i="1"/>
  <c r="A351" i="2"/>
  <c r="K351"/>
  <c r="I351" s="1"/>
  <c r="D351" i="1"/>
  <c r="C351"/>
  <c r="H348" i="2"/>
  <c r="B348" i="1" s="1"/>
  <c r="F348" s="1"/>
  <c r="C351" i="2" l="1"/>
  <c r="F351"/>
  <c r="J351"/>
  <c r="K352"/>
  <c r="I352" s="1"/>
  <c r="D352" i="1"/>
  <c r="C352"/>
  <c r="E352" s="1"/>
  <c r="A353"/>
  <c r="A352" i="2"/>
  <c r="D350"/>
  <c r="E350" s="1"/>
  <c r="G350"/>
  <c r="B350"/>
  <c r="E351" i="1"/>
  <c r="H349" i="2"/>
  <c r="B349" i="1" s="1"/>
  <c r="F349" s="1"/>
  <c r="J352" i="2" l="1"/>
  <c r="C352"/>
  <c r="F352"/>
  <c r="A353"/>
  <c r="K353"/>
  <c r="I353" s="1"/>
  <c r="D353" i="1"/>
  <c r="C353"/>
  <c r="A354"/>
  <c r="D351" i="2"/>
  <c r="E351" s="1"/>
  <c r="G351"/>
  <c r="B351"/>
  <c r="H350"/>
  <c r="B350" i="1" s="1"/>
  <c r="F350" s="1"/>
  <c r="A354" i="2" l="1"/>
  <c r="D354" i="1"/>
  <c r="A355"/>
  <c r="K354" i="2"/>
  <c r="I354" s="1"/>
  <c r="C354" i="1"/>
  <c r="J353" i="2"/>
  <c r="C353"/>
  <c r="F353"/>
  <c r="B352"/>
  <c r="D352"/>
  <c r="E352" s="1"/>
  <c r="G352"/>
  <c r="H351"/>
  <c r="B351" i="1" s="1"/>
  <c r="F351" s="1"/>
  <c r="E353"/>
  <c r="G353" i="2" l="1"/>
  <c r="D353"/>
  <c r="E353" s="1"/>
  <c r="B353"/>
  <c r="C354"/>
  <c r="J354"/>
  <c r="F354"/>
  <c r="K355"/>
  <c r="I355" s="1"/>
  <c r="D355" i="1"/>
  <c r="A355" i="2"/>
  <c r="A356" i="1"/>
  <c r="C355"/>
  <c r="H352" i="2"/>
  <c r="B352" i="1" s="1"/>
  <c r="F352" s="1"/>
  <c r="E354"/>
  <c r="A357" l="1"/>
  <c r="D356"/>
  <c r="K356" i="2"/>
  <c r="I356" s="1"/>
  <c r="A356"/>
  <c r="C356" i="1"/>
  <c r="J355" i="2"/>
  <c r="F355"/>
  <c r="C355"/>
  <c r="D354"/>
  <c r="E354" s="1"/>
  <c r="G354"/>
  <c r="B354"/>
  <c r="E355" i="1"/>
  <c r="H353" i="2"/>
  <c r="B353" i="1" s="1"/>
  <c r="F353" s="1"/>
  <c r="D355" i="2" l="1"/>
  <c r="E355" s="1"/>
  <c r="B355"/>
  <c r="G355"/>
  <c r="J356"/>
  <c r="C356"/>
  <c r="F356"/>
  <c r="C357" i="1"/>
  <c r="A358"/>
  <c r="D357"/>
  <c r="K357" i="2"/>
  <c r="I357" s="1"/>
  <c r="A357"/>
  <c r="H354"/>
  <c r="B354" i="1" s="1"/>
  <c r="F354" s="1"/>
  <c r="E356"/>
  <c r="H355" i="2" l="1"/>
  <c r="B355" i="1" s="1"/>
  <c r="F355" s="1"/>
  <c r="F357" i="2"/>
  <c r="C357"/>
  <c r="J357"/>
  <c r="A358"/>
  <c r="A359" i="1"/>
  <c r="K358" i="2"/>
  <c r="I358" s="1"/>
  <c r="C358" i="1"/>
  <c r="D358"/>
  <c r="G356" i="2"/>
  <c r="B356"/>
  <c r="D356"/>
  <c r="E356" s="1"/>
  <c r="E357" i="1"/>
  <c r="H356" i="2" l="1"/>
  <c r="B356" i="1" s="1"/>
  <c r="F356" s="1"/>
  <c r="F358" i="2"/>
  <c r="C358"/>
  <c r="J358"/>
  <c r="C359" i="1"/>
  <c r="A359" i="2"/>
  <c r="A360" i="1"/>
  <c r="D359"/>
  <c r="K359" i="2"/>
  <c r="I359" s="1"/>
  <c r="D357"/>
  <c r="E357" s="1"/>
  <c r="G357"/>
  <c r="B357"/>
  <c r="E358" i="1"/>
  <c r="E359" l="1"/>
  <c r="F359" i="2"/>
  <c r="J359"/>
  <c r="C359"/>
  <c r="A361" i="1"/>
  <c r="A360" i="2"/>
  <c r="K360"/>
  <c r="I360" s="1"/>
  <c r="D360" i="1"/>
  <c r="C360"/>
  <c r="B358" i="2"/>
  <c r="D358"/>
  <c r="E358" s="1"/>
  <c r="G358"/>
  <c r="H357"/>
  <c r="B357" i="1" s="1"/>
  <c r="F357" s="1"/>
  <c r="E360" l="1"/>
  <c r="F360" i="2"/>
  <c r="J360"/>
  <c r="C360"/>
  <c r="C361" i="1"/>
  <c r="D361"/>
  <c r="A361" i="2"/>
  <c r="A362" i="1"/>
  <c r="K361" i="2"/>
  <c r="I361" s="1"/>
  <c r="B359"/>
  <c r="G359"/>
  <c r="D359"/>
  <c r="E359" s="1"/>
  <c r="H358"/>
  <c r="B358" i="1" s="1"/>
  <c r="F358" s="1"/>
  <c r="E361" l="1"/>
  <c r="C361" i="2"/>
  <c r="J361"/>
  <c r="F361"/>
  <c r="B360"/>
  <c r="D360"/>
  <c r="E360" s="1"/>
  <c r="G360"/>
  <c r="D362" i="1"/>
  <c r="A363"/>
  <c r="C362"/>
  <c r="K362" i="2"/>
  <c r="I362" s="1"/>
  <c r="A362"/>
  <c r="H359"/>
  <c r="B359" i="1" s="1"/>
  <c r="F359" s="1"/>
  <c r="E362" l="1"/>
  <c r="J362" i="2"/>
  <c r="F362"/>
  <c r="C362"/>
  <c r="C363" i="1"/>
  <c r="D363"/>
  <c r="A364"/>
  <c r="A363" i="2"/>
  <c r="K363"/>
  <c r="I363" s="1"/>
  <c r="B361"/>
  <c r="G361"/>
  <c r="D361"/>
  <c r="E361" s="1"/>
  <c r="H360"/>
  <c r="B360" i="1" s="1"/>
  <c r="F360" s="1"/>
  <c r="E363" l="1"/>
  <c r="F363" i="2"/>
  <c r="C363"/>
  <c r="J363"/>
  <c r="A364"/>
  <c r="K364"/>
  <c r="I364" s="1"/>
  <c r="D364" i="1"/>
  <c r="C364"/>
  <c r="A365"/>
  <c r="D362" i="2"/>
  <c r="E362" s="1"/>
  <c r="B362"/>
  <c r="G362"/>
  <c r="H361"/>
  <c r="B361" i="1" s="1"/>
  <c r="F361" s="1"/>
  <c r="H362" i="2" l="1"/>
  <c r="B362" i="1" s="1"/>
  <c r="F362" s="1"/>
  <c r="C365"/>
  <c r="D365"/>
  <c r="A365" i="2"/>
  <c r="A366" i="1"/>
  <c r="K365" i="2"/>
  <c r="I365" s="1"/>
  <c r="F364"/>
  <c r="J364"/>
  <c r="C364"/>
  <c r="D363"/>
  <c r="E363" s="1"/>
  <c r="G363"/>
  <c r="B363"/>
  <c r="E364" i="1"/>
  <c r="C366" l="1"/>
  <c r="A366" i="2"/>
  <c r="D366" i="1"/>
  <c r="A367"/>
  <c r="K366" i="2"/>
  <c r="I366" s="1"/>
  <c r="D364"/>
  <c r="G364"/>
  <c r="B364"/>
  <c r="F365"/>
  <c r="J365"/>
  <c r="C365"/>
  <c r="E364"/>
  <c r="H363"/>
  <c r="B363" i="1" s="1"/>
  <c r="F363" s="1"/>
  <c r="E365"/>
  <c r="G365" i="2" l="1"/>
  <c r="D365"/>
  <c r="E365" s="1"/>
  <c r="B365"/>
  <c r="C367" i="1"/>
  <c r="D367"/>
  <c r="A367" i="2"/>
  <c r="A368" i="1"/>
  <c r="K367" i="2"/>
  <c r="I367" s="1"/>
  <c r="F366"/>
  <c r="C366"/>
  <c r="J366"/>
  <c r="H364"/>
  <c r="B364" i="1" s="1"/>
  <c r="F364" s="1"/>
  <c r="E366"/>
  <c r="E367" l="1"/>
  <c r="J367" i="2"/>
  <c r="F367"/>
  <c r="C367"/>
  <c r="B366"/>
  <c r="D366"/>
  <c r="E366" s="1"/>
  <c r="G366"/>
  <c r="A368"/>
  <c r="K368"/>
  <c r="I368" s="1"/>
  <c r="D368" i="1"/>
  <c r="C368"/>
  <c r="E368" s="1"/>
  <c r="A369"/>
  <c r="H365" i="2"/>
  <c r="B365" i="1" s="1"/>
  <c r="F365" s="1"/>
  <c r="J368" i="2" l="1"/>
  <c r="F368"/>
  <c r="C368"/>
  <c r="C369" i="1"/>
  <c r="D369"/>
  <c r="A370"/>
  <c r="A369" i="2"/>
  <c r="K369"/>
  <c r="I369" s="1"/>
  <c r="B367"/>
  <c r="D367"/>
  <c r="E367" s="1"/>
  <c r="G367"/>
  <c r="H366"/>
  <c r="B366" i="1" s="1"/>
  <c r="F366" s="1"/>
  <c r="E369" l="1"/>
  <c r="F369" i="2"/>
  <c r="C369"/>
  <c r="J369"/>
  <c r="K370"/>
  <c r="I370" s="1"/>
  <c r="A370"/>
  <c r="D370" i="1"/>
  <c r="A371"/>
  <c r="C370"/>
  <c r="D368" i="2"/>
  <c r="E368" s="1"/>
  <c r="B368"/>
  <c r="G368"/>
  <c r="H367"/>
  <c r="B367" i="1" s="1"/>
  <c r="F367" s="1"/>
  <c r="E370" l="1"/>
  <c r="H368" i="2"/>
  <c r="B368" i="1" s="1"/>
  <c r="F368" s="1"/>
  <c r="J370" i="2"/>
  <c r="F370"/>
  <c r="C370"/>
  <c r="A371"/>
  <c r="A372" i="1"/>
  <c r="C371"/>
  <c r="K371" i="2"/>
  <c r="I371" s="1"/>
  <c r="D371" i="1"/>
  <c r="D369" i="2"/>
  <c r="E369" s="1"/>
  <c r="B369"/>
  <c r="G369"/>
  <c r="J371" l="1"/>
  <c r="F371"/>
  <c r="C371"/>
  <c r="A372"/>
  <c r="K372"/>
  <c r="I372" s="1"/>
  <c r="D372" i="1"/>
  <c r="C372"/>
  <c r="A373"/>
  <c r="B370" i="2"/>
  <c r="D370"/>
  <c r="E370" s="1"/>
  <c r="G370"/>
  <c r="H369"/>
  <c r="B369" i="1" s="1"/>
  <c r="F369" s="1"/>
  <c r="E371"/>
  <c r="A373" i="2" l="1"/>
  <c r="A374" i="1"/>
  <c r="K373" i="2"/>
  <c r="I373" s="1"/>
  <c r="C373" i="1"/>
  <c r="D373"/>
  <c r="J372" i="2"/>
  <c r="F372"/>
  <c r="C372"/>
  <c r="B371"/>
  <c r="D371"/>
  <c r="E371" s="1"/>
  <c r="G371"/>
  <c r="H370"/>
  <c r="B370" i="1" s="1"/>
  <c r="F370" s="1"/>
  <c r="E372"/>
  <c r="E373" l="1"/>
  <c r="G372" i="2"/>
  <c r="B372"/>
  <c r="D372"/>
  <c r="E372" s="1"/>
  <c r="D374" i="1"/>
  <c r="K374" i="2"/>
  <c r="I374" s="1"/>
  <c r="A374"/>
  <c r="C374" i="1"/>
  <c r="A375"/>
  <c r="J373" i="2"/>
  <c r="C373"/>
  <c r="F373"/>
  <c r="H371"/>
  <c r="B371" i="1" s="1"/>
  <c r="F371" s="1"/>
  <c r="H372" i="2" l="1"/>
  <c r="B372" i="1" s="1"/>
  <c r="F372" s="1"/>
  <c r="D375"/>
  <c r="A376"/>
  <c r="A375" i="2"/>
  <c r="K375"/>
  <c r="I375" s="1"/>
  <c r="C375" i="1"/>
  <c r="E375" s="1"/>
  <c r="B373" i="2"/>
  <c r="D373"/>
  <c r="E373" s="1"/>
  <c r="G373"/>
  <c r="C374"/>
  <c r="J374"/>
  <c r="F374"/>
  <c r="E374" i="1"/>
  <c r="G374" i="2" l="1"/>
  <c r="D374"/>
  <c r="E374" s="1"/>
  <c r="B374"/>
  <c r="J375"/>
  <c r="F375"/>
  <c r="C375"/>
  <c r="K376"/>
  <c r="I376" s="1"/>
  <c r="C376" i="1"/>
  <c r="D376"/>
  <c r="A376" i="2"/>
  <c r="A377" i="1"/>
  <c r="H373" i="2"/>
  <c r="B373" i="1" s="1"/>
  <c r="F373" s="1"/>
  <c r="E376" l="1"/>
  <c r="B375" i="2"/>
  <c r="G375"/>
  <c r="D375"/>
  <c r="E375" s="1"/>
  <c r="A378" i="1"/>
  <c r="A377" i="2"/>
  <c r="K377"/>
  <c r="I377" s="1"/>
  <c r="D377" i="1"/>
  <c r="C377"/>
  <c r="J376" i="2"/>
  <c r="F376"/>
  <c r="C376"/>
  <c r="H374"/>
  <c r="B374" i="1" s="1"/>
  <c r="F374" s="1"/>
  <c r="E377" l="1"/>
  <c r="C377" i="2"/>
  <c r="F377"/>
  <c r="J377"/>
  <c r="K378"/>
  <c r="I378" s="1"/>
  <c r="C378" i="1"/>
  <c r="A378" i="2"/>
  <c r="D378" i="1"/>
  <c r="A379"/>
  <c r="D376" i="2"/>
  <c r="E376" s="1"/>
  <c r="B376"/>
  <c r="G376"/>
  <c r="H375"/>
  <c r="B375" i="1" s="1"/>
  <c r="F375" s="1"/>
  <c r="K379" i="2" l="1"/>
  <c r="I379" s="1"/>
  <c r="C379" i="1"/>
  <c r="D379"/>
  <c r="A380"/>
  <c r="A379" i="2"/>
  <c r="C378"/>
  <c r="F378"/>
  <c r="J378"/>
  <c r="D377"/>
  <c r="E377" s="1"/>
  <c r="B377"/>
  <c r="G377"/>
  <c r="H376"/>
  <c r="B376" i="1" s="1"/>
  <c r="F376" s="1"/>
  <c r="E378"/>
  <c r="E379" l="1"/>
  <c r="H377" i="2"/>
  <c r="B377" i="1" s="1"/>
  <c r="F377" s="1"/>
  <c r="D378" i="2"/>
  <c r="E378" s="1"/>
  <c r="G378"/>
  <c r="B378"/>
  <c r="K380"/>
  <c r="I380" s="1"/>
  <c r="D380" i="1"/>
  <c r="C380"/>
  <c r="A380" i="2"/>
  <c r="A381" i="1"/>
  <c r="F379" i="2"/>
  <c r="C379"/>
  <c r="J379"/>
  <c r="E380" i="1" l="1"/>
  <c r="A382"/>
  <c r="A381" i="2"/>
  <c r="K381"/>
  <c r="I381" s="1"/>
  <c r="D381" i="1"/>
  <c r="C381"/>
  <c r="F380" i="2"/>
  <c r="C380"/>
  <c r="J380"/>
  <c r="G379"/>
  <c r="D379"/>
  <c r="E379" s="1"/>
  <c r="B379"/>
  <c r="H378"/>
  <c r="B378" i="1" s="1"/>
  <c r="F378" s="1"/>
  <c r="B380" i="2" l="1"/>
  <c r="D380"/>
  <c r="E380" s="1"/>
  <c r="G380"/>
  <c r="J381"/>
  <c r="C381"/>
  <c r="F381"/>
  <c r="A382"/>
  <c r="A383" i="1"/>
  <c r="K382" i="2"/>
  <c r="I382" s="1"/>
  <c r="D382" i="1"/>
  <c r="C382"/>
  <c r="H379" i="2"/>
  <c r="B379" i="1" s="1"/>
  <c r="F379" s="1"/>
  <c r="E381"/>
  <c r="C383" l="1"/>
  <c r="D383"/>
  <c r="A384"/>
  <c r="A383" i="2"/>
  <c r="K383"/>
  <c r="I383" s="1"/>
  <c r="G381"/>
  <c r="B381"/>
  <c r="D381"/>
  <c r="E381" s="1"/>
  <c r="F382"/>
  <c r="C382"/>
  <c r="J382"/>
  <c r="E382" i="1"/>
  <c r="H380" i="2"/>
  <c r="B380" i="1" s="1"/>
  <c r="F380" s="1"/>
  <c r="D382" i="2" l="1"/>
  <c r="G382"/>
  <c r="B382"/>
  <c r="C383"/>
  <c r="F383"/>
  <c r="J383"/>
  <c r="A385" i="1"/>
  <c r="C384"/>
  <c r="K384" i="2"/>
  <c r="I384" s="1"/>
  <c r="D384" i="1"/>
  <c r="A384" i="2"/>
  <c r="E382"/>
  <c r="H381"/>
  <c r="B381" i="1" s="1"/>
  <c r="F381" s="1"/>
  <c r="E383"/>
  <c r="D383" i="2" l="1"/>
  <c r="E383" s="1"/>
  <c r="B383"/>
  <c r="G383"/>
  <c r="F384"/>
  <c r="C384"/>
  <c r="J384"/>
  <c r="K385"/>
  <c r="I385" s="1"/>
  <c r="A385"/>
  <c r="C385" i="1"/>
  <c r="A386"/>
  <c r="D385"/>
  <c r="E384"/>
  <c r="H382" i="2"/>
  <c r="B382" i="1" s="1"/>
  <c r="F382" s="1"/>
  <c r="H383" i="2" l="1"/>
  <c r="B383" i="1" s="1"/>
  <c r="F383" s="1"/>
  <c r="D386"/>
  <c r="C386"/>
  <c r="A387"/>
  <c r="A386" i="2"/>
  <c r="K386"/>
  <c r="I386" s="1"/>
  <c r="B384"/>
  <c r="G384"/>
  <c r="D384"/>
  <c r="E384" s="1"/>
  <c r="J385"/>
  <c r="C385"/>
  <c r="F385"/>
  <c r="E385" i="1"/>
  <c r="E386" l="1"/>
  <c r="D385" i="2"/>
  <c r="E385" s="1"/>
  <c r="G385"/>
  <c r="B385"/>
  <c r="J386"/>
  <c r="F386"/>
  <c r="C386"/>
  <c r="C387" i="1"/>
  <c r="A387" i="2"/>
  <c r="A388" i="1"/>
  <c r="K387" i="2"/>
  <c r="I387" s="1"/>
  <c r="D387" i="1"/>
  <c r="H384" i="2"/>
  <c r="B384" i="1" s="1"/>
  <c r="F384" s="1"/>
  <c r="J387" i="2" l="1"/>
  <c r="C387"/>
  <c r="F387"/>
  <c r="G386"/>
  <c r="D386"/>
  <c r="E386" s="1"/>
  <c r="B386"/>
  <c r="A388"/>
  <c r="K388"/>
  <c r="I388" s="1"/>
  <c r="D388" i="1"/>
  <c r="C388"/>
  <c r="E388" s="1"/>
  <c r="A389"/>
  <c r="E387"/>
  <c r="H385" i="2"/>
  <c r="B385" i="1" s="1"/>
  <c r="F385" s="1"/>
  <c r="H386" i="2" l="1"/>
  <c r="B386" i="1" s="1"/>
  <c r="F386" s="1"/>
  <c r="F388" i="2"/>
  <c r="C388"/>
  <c r="J388"/>
  <c r="A389"/>
  <c r="K389"/>
  <c r="I389" s="1"/>
  <c r="D389" i="1"/>
  <c r="C389"/>
  <c r="A390"/>
  <c r="G387" i="2"/>
  <c r="D387"/>
  <c r="E387" s="1"/>
  <c r="B387"/>
  <c r="E389" i="1" l="1"/>
  <c r="H387" i="2"/>
  <c r="B387" i="1" s="1"/>
  <c r="F387" s="1"/>
  <c r="C389" i="2"/>
  <c r="F389"/>
  <c r="J389"/>
  <c r="G388"/>
  <c r="B388"/>
  <c r="D388"/>
  <c r="E388" s="1"/>
  <c r="K390"/>
  <c r="I390" s="1"/>
  <c r="C390" i="1"/>
  <c r="A390" i="2"/>
  <c r="A391" i="1"/>
  <c r="D390"/>
  <c r="E390" l="1"/>
  <c r="J390" i="2"/>
  <c r="F390"/>
  <c r="C390"/>
  <c r="G389"/>
  <c r="D389"/>
  <c r="E389" s="1"/>
  <c r="B389"/>
  <c r="H389" s="1"/>
  <c r="B389" i="1" s="1"/>
  <c r="F389" s="1"/>
  <c r="H388" i="2"/>
  <c r="B388" i="1" s="1"/>
  <c r="F388" s="1"/>
  <c r="D391"/>
  <c r="C391"/>
  <c r="A392"/>
  <c r="A391" i="2"/>
  <c r="K391"/>
  <c r="I391" s="1"/>
  <c r="J391" l="1"/>
  <c r="F391"/>
  <c r="C391"/>
  <c r="K392"/>
  <c r="I392" s="1"/>
  <c r="C392" i="1"/>
  <c r="A392" i="2"/>
  <c r="D392" i="1"/>
  <c r="A393"/>
  <c r="B390" i="2"/>
  <c r="D390"/>
  <c r="E390" s="1"/>
  <c r="G390"/>
  <c r="E391" i="1"/>
  <c r="K393" i="2" l="1"/>
  <c r="I393" s="1"/>
  <c r="A393"/>
  <c r="D393" i="1"/>
  <c r="C393"/>
  <c r="A394"/>
  <c r="C392" i="2"/>
  <c r="J392"/>
  <c r="F392"/>
  <c r="B391"/>
  <c r="D391"/>
  <c r="E391" s="1"/>
  <c r="G391"/>
  <c r="H390"/>
  <c r="B390" i="1" s="1"/>
  <c r="F390" s="1"/>
  <c r="E392"/>
  <c r="E393" l="1"/>
  <c r="G392" i="2"/>
  <c r="D392"/>
  <c r="B392"/>
  <c r="D394" i="1"/>
  <c r="K394" i="2"/>
  <c r="I394" s="1"/>
  <c r="C394" i="1"/>
  <c r="E394" s="1"/>
  <c r="A394" i="2"/>
  <c r="A395" i="1"/>
  <c r="J393" i="2"/>
  <c r="F393"/>
  <c r="C393"/>
  <c r="E392"/>
  <c r="H391"/>
  <c r="B391" i="1" s="1"/>
  <c r="F391" s="1"/>
  <c r="A396" l="1"/>
  <c r="A395" i="2"/>
  <c r="K395"/>
  <c r="I395" s="1"/>
  <c r="D395" i="1"/>
  <c r="C395"/>
  <c r="D393" i="2"/>
  <c r="E393" s="1"/>
  <c r="G393"/>
  <c r="B393"/>
  <c r="C394"/>
  <c r="J394"/>
  <c r="F394"/>
  <c r="H392"/>
  <c r="B392" i="1" s="1"/>
  <c r="F392" s="1"/>
  <c r="H393" i="2" l="1"/>
  <c r="B393" i="1" s="1"/>
  <c r="F393" s="1"/>
  <c r="D394" i="2"/>
  <c r="B394"/>
  <c r="G394"/>
  <c r="F395"/>
  <c r="C395"/>
  <c r="J395"/>
  <c r="D396" i="1"/>
  <c r="K396" i="2"/>
  <c r="I396" s="1"/>
  <c r="A396"/>
  <c r="C396" i="1"/>
  <c r="E396" s="1"/>
  <c r="A397"/>
  <c r="E394" i="2"/>
  <c r="E395" i="1"/>
  <c r="F396" i="2" l="1"/>
  <c r="J396"/>
  <c r="C396"/>
  <c r="D395"/>
  <c r="E395" s="1"/>
  <c r="B395"/>
  <c r="G395"/>
  <c r="C397" i="1"/>
  <c r="A398"/>
  <c r="D397"/>
  <c r="K397" i="2"/>
  <c r="I397" s="1"/>
  <c r="A397"/>
  <c r="H394"/>
  <c r="B394" i="1" s="1"/>
  <c r="F394" s="1"/>
  <c r="C397" i="2" l="1"/>
  <c r="J397"/>
  <c r="F397"/>
  <c r="A398"/>
  <c r="K398"/>
  <c r="I398" s="1"/>
  <c r="D398" i="1"/>
  <c r="C398"/>
  <c r="A399"/>
  <c r="B396" i="2"/>
  <c r="G396"/>
  <c r="D396"/>
  <c r="E396" s="1"/>
  <c r="E397" i="1"/>
  <c r="H395" i="2"/>
  <c r="B395" i="1" s="1"/>
  <c r="F395" s="1"/>
  <c r="A399" i="2" l="1"/>
  <c r="A400" i="1"/>
  <c r="K399" i="2"/>
  <c r="I399" s="1"/>
  <c r="C399" i="1"/>
  <c r="D399"/>
  <c r="G397" i="2"/>
  <c r="B397"/>
  <c r="D397"/>
  <c r="E397" s="1"/>
  <c r="C398"/>
  <c r="J398"/>
  <c r="F398"/>
  <c r="H396"/>
  <c r="B396" i="1" s="1"/>
  <c r="F396" s="1"/>
  <c r="E398"/>
  <c r="E399" l="1"/>
  <c r="D398" i="2"/>
  <c r="E398" s="1"/>
  <c r="G398"/>
  <c r="B398"/>
  <c r="A401" i="1"/>
  <c r="A400" i="2"/>
  <c r="K400"/>
  <c r="I400" s="1"/>
  <c r="D400" i="1"/>
  <c r="C400"/>
  <c r="C399" i="2"/>
  <c r="J399"/>
  <c r="F399"/>
  <c r="H397"/>
  <c r="B397" i="1" s="1"/>
  <c r="F397" s="1"/>
  <c r="E400" l="1"/>
  <c r="B399" i="2"/>
  <c r="D399"/>
  <c r="E399" s="1"/>
  <c r="G399"/>
  <c r="C400"/>
  <c r="J400"/>
  <c r="F400"/>
  <c r="A401"/>
  <c r="K401"/>
  <c r="I401" s="1"/>
  <c r="C401" i="1"/>
  <c r="D401"/>
  <c r="A402"/>
  <c r="H398" i="2"/>
  <c r="B398" i="1" s="1"/>
  <c r="F398" s="1"/>
  <c r="F401" i="2" l="1"/>
  <c r="C401"/>
  <c r="J401"/>
  <c r="D402" i="1"/>
  <c r="K402" i="2"/>
  <c r="I402" s="1"/>
  <c r="A402"/>
  <c r="C402" i="1"/>
  <c r="A403"/>
  <c r="D400" i="2"/>
  <c r="E400" s="1"/>
  <c r="B400"/>
  <c r="G400"/>
  <c r="E401" i="1"/>
  <c r="H399" i="2"/>
  <c r="B399" i="1" s="1"/>
  <c r="F399" s="1"/>
  <c r="H400" i="2" l="1"/>
  <c r="B400" i="1" s="1"/>
  <c r="F400" s="1"/>
  <c r="A403" i="2"/>
  <c r="K403"/>
  <c r="I403" s="1"/>
  <c r="C403" i="1"/>
  <c r="D403"/>
  <c r="A404"/>
  <c r="F402" i="2"/>
  <c r="J402"/>
  <c r="C402"/>
  <c r="B401"/>
  <c r="G401"/>
  <c r="D401"/>
  <c r="E401" s="1"/>
  <c r="E402" i="1"/>
  <c r="F403" i="2" l="1"/>
  <c r="J403"/>
  <c r="C403"/>
  <c r="D402"/>
  <c r="E402" s="1"/>
  <c r="B402"/>
  <c r="G402"/>
  <c r="D404" i="1"/>
  <c r="A404" i="2"/>
  <c r="A405" i="1"/>
  <c r="K404" i="2"/>
  <c r="I404" s="1"/>
  <c r="C404" i="1"/>
  <c r="E404" s="1"/>
  <c r="H401" i="2"/>
  <c r="B401" i="1" s="1"/>
  <c r="F401" s="1"/>
  <c r="E403"/>
  <c r="J404" i="2" l="1"/>
  <c r="F404"/>
  <c r="C404"/>
  <c r="D403"/>
  <c r="E403" s="1"/>
  <c r="B403"/>
  <c r="G403"/>
  <c r="C405" i="1"/>
  <c r="D405"/>
  <c r="A405" i="2"/>
  <c r="A406" i="1"/>
  <c r="K405" i="2"/>
  <c r="I405" s="1"/>
  <c r="H402"/>
  <c r="B402" i="1" s="1"/>
  <c r="F402" s="1"/>
  <c r="K406" i="2" l="1"/>
  <c r="I406" s="1"/>
  <c r="D406" i="1"/>
  <c r="A406" i="2"/>
  <c r="A407" i="1"/>
  <c r="C406"/>
  <c r="J405" i="2"/>
  <c r="F405"/>
  <c r="C405"/>
  <c r="B404"/>
  <c r="D404"/>
  <c r="E404" s="1"/>
  <c r="G404"/>
  <c r="E405" i="1"/>
  <c r="H403" i="2"/>
  <c r="B403" i="1" s="1"/>
  <c r="F403" s="1"/>
  <c r="B405" i="2" l="1"/>
  <c r="G405"/>
  <c r="D405"/>
  <c r="E405" s="1"/>
  <c r="A408" i="1"/>
  <c r="A407" i="2"/>
  <c r="K407"/>
  <c r="I407" s="1"/>
  <c r="D407" i="1"/>
  <c r="C407"/>
  <c r="F406" i="2"/>
  <c r="C406"/>
  <c r="J406"/>
  <c r="H404"/>
  <c r="B404" i="1" s="1"/>
  <c r="F404" s="1"/>
  <c r="E406"/>
  <c r="E407" l="1"/>
  <c r="C407" i="2"/>
  <c r="J407"/>
  <c r="F407"/>
  <c r="K408"/>
  <c r="I408" s="1"/>
  <c r="D408" i="1"/>
  <c r="C408"/>
  <c r="A409"/>
  <c r="A408" i="2"/>
  <c r="D406"/>
  <c r="E406" s="1"/>
  <c r="B406"/>
  <c r="G406"/>
  <c r="H405"/>
  <c r="B405" i="1" s="1"/>
  <c r="F405" s="1"/>
  <c r="E408" l="1"/>
  <c r="H406" i="2"/>
  <c r="B406" i="1" s="1"/>
  <c r="F406" s="1"/>
  <c r="C408" i="2"/>
  <c r="J408"/>
  <c r="F408"/>
  <c r="B407"/>
  <c r="G407"/>
  <c r="D407"/>
  <c r="C409" i="1"/>
  <c r="A410"/>
  <c r="A409" i="2"/>
  <c r="K409"/>
  <c r="I409" s="1"/>
  <c r="D409" i="1"/>
  <c r="E407" i="2"/>
  <c r="F409" l="1"/>
  <c r="J409"/>
  <c r="C409"/>
  <c r="A410"/>
  <c r="C410" i="1"/>
  <c r="A411"/>
  <c r="D410"/>
  <c r="K410" i="2"/>
  <c r="I410" s="1"/>
  <c r="B408"/>
  <c r="G408"/>
  <c r="D408"/>
  <c r="E408" s="1"/>
  <c r="H407"/>
  <c r="B407" i="1" s="1"/>
  <c r="F407" s="1"/>
  <c r="E409"/>
  <c r="C410" i="2" l="1"/>
  <c r="F410"/>
  <c r="J410"/>
  <c r="A412" i="1"/>
  <c r="C411"/>
  <c r="K411" i="2"/>
  <c r="I411" s="1"/>
  <c r="D411" i="1"/>
  <c r="A411" i="2"/>
  <c r="D409"/>
  <c r="E409" s="1"/>
  <c r="G409"/>
  <c r="B409"/>
  <c r="H408"/>
  <c r="B408" i="1" s="1"/>
  <c r="F408" s="1"/>
  <c r="E410"/>
  <c r="C411" i="2" l="1"/>
  <c r="F411"/>
  <c r="J411"/>
  <c r="A412"/>
  <c r="A413" i="1"/>
  <c r="D412"/>
  <c r="K412" i="2"/>
  <c r="I412" s="1"/>
  <c r="C412" i="1"/>
  <c r="E412" s="1"/>
  <c r="D410" i="2"/>
  <c r="E410" s="1"/>
  <c r="G410"/>
  <c r="B410"/>
  <c r="H409"/>
  <c r="B409" i="1" s="1"/>
  <c r="F409" s="1"/>
  <c r="E411"/>
  <c r="F412" i="2" l="1"/>
  <c r="C412"/>
  <c r="J412"/>
  <c r="A414" i="1"/>
  <c r="D413"/>
  <c r="K413" i="2"/>
  <c r="I413" s="1"/>
  <c r="C413" i="1"/>
  <c r="E413" s="1"/>
  <c r="A413" i="2"/>
  <c r="G411"/>
  <c r="B411"/>
  <c r="D411"/>
  <c r="E411" s="1"/>
  <c r="H410"/>
  <c r="B410" i="1" s="1"/>
  <c r="F410" s="1"/>
  <c r="H411" i="2" l="1"/>
  <c r="B411" i="1" s="1"/>
  <c r="F411" s="1"/>
  <c r="J413" i="2"/>
  <c r="F413"/>
  <c r="C413"/>
  <c r="C414" i="1"/>
  <c r="D414"/>
  <c r="A415"/>
  <c r="A414" i="2"/>
  <c r="K414"/>
  <c r="I414" s="1"/>
  <c r="D412"/>
  <c r="E412" s="1"/>
  <c r="G412"/>
  <c r="B412"/>
  <c r="E414" i="1" l="1"/>
  <c r="F414" i="2"/>
  <c r="C414"/>
  <c r="J414"/>
  <c r="A415"/>
  <c r="K415"/>
  <c r="I415" s="1"/>
  <c r="C415" i="1"/>
  <c r="D415"/>
  <c r="A416"/>
  <c r="B413" i="2"/>
  <c r="D413"/>
  <c r="E413" s="1"/>
  <c r="G413"/>
  <c r="H412"/>
  <c r="B412" i="1" s="1"/>
  <c r="F412" s="1"/>
  <c r="E415" l="1"/>
  <c r="K416" i="2"/>
  <c r="I416" s="1"/>
  <c r="A417" i="1"/>
  <c r="D416"/>
  <c r="C416"/>
  <c r="A416" i="2"/>
  <c r="F415"/>
  <c r="J415"/>
  <c r="C415"/>
  <c r="D414"/>
  <c r="E414" s="1"/>
  <c r="B414"/>
  <c r="G414"/>
  <c r="H413"/>
  <c r="B413" i="1" s="1"/>
  <c r="F413" s="1"/>
  <c r="E416" l="1"/>
  <c r="H414" i="2"/>
  <c r="B414" i="1" s="1"/>
  <c r="F414" s="1"/>
  <c r="K417" i="2"/>
  <c r="I417" s="1"/>
  <c r="C417" i="1"/>
  <c r="A417" i="2"/>
  <c r="A418" i="1"/>
  <c r="D417"/>
  <c r="G415" i="2"/>
  <c r="B415"/>
  <c r="D415"/>
  <c r="C416"/>
  <c r="F416"/>
  <c r="J416"/>
  <c r="E415"/>
  <c r="E417" i="1" l="1"/>
  <c r="D418"/>
  <c r="K418" i="2"/>
  <c r="I418" s="1"/>
  <c r="C418" i="1"/>
  <c r="E418" s="1"/>
  <c r="A418" i="2"/>
  <c r="A419" i="1"/>
  <c r="G416" i="2"/>
  <c r="B416"/>
  <c r="D416"/>
  <c r="E416" s="1"/>
  <c r="J417"/>
  <c r="F417"/>
  <c r="C417"/>
  <c r="H415"/>
  <c r="B415" i="1" s="1"/>
  <c r="F415" s="1"/>
  <c r="J418" i="2" l="1"/>
  <c r="F418"/>
  <c r="C418"/>
  <c r="D417"/>
  <c r="E417" s="1"/>
  <c r="B417"/>
  <c r="G417"/>
  <c r="A420" i="1"/>
  <c r="A419" i="2"/>
  <c r="K419"/>
  <c r="I419" s="1"/>
  <c r="D419" i="1"/>
  <c r="C419"/>
  <c r="H416" i="2"/>
  <c r="B416" i="1" s="1"/>
  <c r="F416" s="1"/>
  <c r="J419" i="2" l="1"/>
  <c r="F419"/>
  <c r="C419"/>
  <c r="K420"/>
  <c r="I420" s="1"/>
  <c r="C420" i="1"/>
  <c r="A420" i="2"/>
  <c r="D420" i="1"/>
  <c r="A421"/>
  <c r="B418" i="2"/>
  <c r="G418"/>
  <c r="D418"/>
  <c r="E418" s="1"/>
  <c r="E419" i="1"/>
  <c r="H417" i="2"/>
  <c r="B417" i="1" s="1"/>
  <c r="F417" s="1"/>
  <c r="A421" i="2" l="1"/>
  <c r="A422" i="1"/>
  <c r="D421"/>
  <c r="K421" i="2"/>
  <c r="I421" s="1"/>
  <c r="C421" i="1"/>
  <c r="E421" s="1"/>
  <c r="C420" i="2"/>
  <c r="F420"/>
  <c r="J420"/>
  <c r="B419"/>
  <c r="D419"/>
  <c r="E419" s="1"/>
  <c r="G419"/>
  <c r="H418"/>
  <c r="B418" i="1" s="1"/>
  <c r="F418" s="1"/>
  <c r="E420"/>
  <c r="D420" i="2" l="1"/>
  <c r="G420"/>
  <c r="B420"/>
  <c r="J421"/>
  <c r="F421"/>
  <c r="C421"/>
  <c r="C422" i="1"/>
  <c r="A423"/>
  <c r="A422" i="2"/>
  <c r="K422"/>
  <c r="I422" s="1"/>
  <c r="D422" i="1"/>
  <c r="E420" i="2"/>
  <c r="H419"/>
  <c r="B419" i="1" s="1"/>
  <c r="F419" s="1"/>
  <c r="F422" i="2" l="1"/>
  <c r="C422"/>
  <c r="J422"/>
  <c r="K423"/>
  <c r="I423" s="1"/>
  <c r="A423"/>
  <c r="D423" i="1"/>
  <c r="A424"/>
  <c r="C423"/>
  <c r="E423" s="1"/>
  <c r="B421" i="2"/>
  <c r="G421"/>
  <c r="D421"/>
  <c r="E421" s="1"/>
  <c r="E422" i="1"/>
  <c r="H420" i="2"/>
  <c r="B420" i="1" s="1"/>
  <c r="F420" s="1"/>
  <c r="J423" i="2" l="1"/>
  <c r="F423"/>
  <c r="C423"/>
  <c r="K424"/>
  <c r="I424" s="1"/>
  <c r="D424" i="1"/>
  <c r="C424"/>
  <c r="E424" s="1"/>
  <c r="A425"/>
  <c r="A424" i="2"/>
  <c r="B422"/>
  <c r="G422"/>
  <c r="D422"/>
  <c r="E422" s="1"/>
  <c r="H421"/>
  <c r="B421" i="1" s="1"/>
  <c r="F421" s="1"/>
  <c r="J424" i="2" l="1"/>
  <c r="C424"/>
  <c r="F424"/>
  <c r="A425"/>
  <c r="A426" i="1"/>
  <c r="K425" i="2"/>
  <c r="I425" s="1"/>
  <c r="C425" i="1"/>
  <c r="D425"/>
  <c r="B423" i="2"/>
  <c r="D423"/>
  <c r="E423" s="1"/>
  <c r="G423"/>
  <c r="H422"/>
  <c r="B422" i="1" s="1"/>
  <c r="F422" s="1"/>
  <c r="C425" i="2" l="1"/>
  <c r="J425"/>
  <c r="F425"/>
  <c r="K426"/>
  <c r="I426" s="1"/>
  <c r="C426" i="1"/>
  <c r="D426"/>
  <c r="A426" i="2"/>
  <c r="A427" i="1"/>
  <c r="G424" i="2"/>
  <c r="D424"/>
  <c r="E424" s="1"/>
  <c r="B424"/>
  <c r="H423"/>
  <c r="B423" i="1" s="1"/>
  <c r="F423" s="1"/>
  <c r="E425"/>
  <c r="A428" l="1"/>
  <c r="K427" i="2"/>
  <c r="I427" s="1"/>
  <c r="C427" i="1"/>
  <c r="D427"/>
  <c r="A427" i="2"/>
  <c r="F426"/>
  <c r="C426"/>
  <c r="J426"/>
  <c r="D425"/>
  <c r="B425"/>
  <c r="G425"/>
  <c r="H424"/>
  <c r="B424" i="1" s="1"/>
  <c r="F424" s="1"/>
  <c r="E426"/>
  <c r="E425" i="2"/>
  <c r="B426" l="1"/>
  <c r="D426"/>
  <c r="E426" s="1"/>
  <c r="G426"/>
  <c r="J427"/>
  <c r="C427"/>
  <c r="F427"/>
  <c r="A429" i="1"/>
  <c r="A428" i="2"/>
  <c r="K428"/>
  <c r="I428" s="1"/>
  <c r="D428" i="1"/>
  <c r="C428"/>
  <c r="H425" i="2"/>
  <c r="B425" i="1" s="1"/>
  <c r="F425" s="1"/>
  <c r="E427"/>
  <c r="D427" i="2" l="1"/>
  <c r="G427"/>
  <c r="B427"/>
  <c r="J428"/>
  <c r="F428"/>
  <c r="C428"/>
  <c r="A430" i="1"/>
  <c r="K429" i="2"/>
  <c r="I429" s="1"/>
  <c r="C429" i="1"/>
  <c r="A429" i="2"/>
  <c r="D429" i="1"/>
  <c r="E428"/>
  <c r="E427" i="2"/>
  <c r="H426"/>
  <c r="B426" i="1" s="1"/>
  <c r="F426" s="1"/>
  <c r="J429" i="2" l="1"/>
  <c r="F429"/>
  <c r="C429"/>
  <c r="D428"/>
  <c r="E428" s="1"/>
  <c r="B428"/>
  <c r="G428"/>
  <c r="C430" i="1"/>
  <c r="A430" i="2"/>
  <c r="A431" i="1"/>
  <c r="K430" i="2"/>
  <c r="I430" s="1"/>
  <c r="D430" i="1"/>
  <c r="E429"/>
  <c r="H427" i="2"/>
  <c r="B427" i="1" s="1"/>
  <c r="F427" s="1"/>
  <c r="J430" i="2" l="1"/>
  <c r="F430"/>
  <c r="C430"/>
  <c r="A431"/>
  <c r="D431" i="1"/>
  <c r="K431" i="2"/>
  <c r="I431" s="1"/>
  <c r="C431" i="1"/>
  <c r="E431" s="1"/>
  <c r="A432"/>
  <c r="B429" i="2"/>
  <c r="G429"/>
  <c r="D429"/>
  <c r="E429" s="1"/>
  <c r="E430" i="1"/>
  <c r="H428" i="2"/>
  <c r="B428" i="1" s="1"/>
  <c r="F428" s="1"/>
  <c r="A433" l="1"/>
  <c r="D432"/>
  <c r="K432" i="2"/>
  <c r="I432" s="1"/>
  <c r="A432"/>
  <c r="C432" i="1"/>
  <c r="C431" i="2"/>
  <c r="J431"/>
  <c r="F431"/>
  <c r="D430"/>
  <c r="E430" s="1"/>
  <c r="B430"/>
  <c r="H430" s="1"/>
  <c r="B430" i="1" s="1"/>
  <c r="F430" s="1"/>
  <c r="G430" i="2"/>
  <c r="H429"/>
  <c r="B429" i="1" s="1"/>
  <c r="F429" s="1"/>
  <c r="D431" i="2" l="1"/>
  <c r="B431"/>
  <c r="G431"/>
  <c r="C432"/>
  <c r="J432"/>
  <c r="F432"/>
  <c r="A433"/>
  <c r="K433"/>
  <c r="I433" s="1"/>
  <c r="D433" i="1"/>
  <c r="C433"/>
  <c r="E433" s="1"/>
  <c r="A434"/>
  <c r="E431" i="2"/>
  <c r="E432" i="1"/>
  <c r="C433" i="2" l="1"/>
  <c r="F433"/>
  <c r="J433"/>
  <c r="A435" i="1"/>
  <c r="A434" i="2"/>
  <c r="K434"/>
  <c r="I434" s="1"/>
  <c r="D434" i="1"/>
  <c r="C434"/>
  <c r="E434" s="1"/>
  <c r="D432" i="2"/>
  <c r="E432" s="1"/>
  <c r="G432"/>
  <c r="B432"/>
  <c r="H431"/>
  <c r="B431" i="1" s="1"/>
  <c r="F431" s="1"/>
  <c r="J434" i="2" l="1"/>
  <c r="C434"/>
  <c r="F434"/>
  <c r="A436" i="1"/>
  <c r="A435" i="2"/>
  <c r="K435"/>
  <c r="I435" s="1"/>
  <c r="D435" i="1"/>
  <c r="C435"/>
  <c r="D433" i="2"/>
  <c r="E433" s="1"/>
  <c r="G433"/>
  <c r="B433"/>
  <c r="H432"/>
  <c r="B432" i="1" s="1"/>
  <c r="F432" s="1"/>
  <c r="E435" l="1"/>
  <c r="F435" i="2"/>
  <c r="C435"/>
  <c r="J435"/>
  <c r="C436" i="1"/>
  <c r="A437"/>
  <c r="A436" i="2"/>
  <c r="K436"/>
  <c r="I436" s="1"/>
  <c r="D436" i="1"/>
  <c r="D434" i="2"/>
  <c r="E434" s="1"/>
  <c r="B434"/>
  <c r="G434"/>
  <c r="H433"/>
  <c r="B433" i="1" s="1"/>
  <c r="F433" s="1"/>
  <c r="C436" i="2" l="1"/>
  <c r="J436"/>
  <c r="F436"/>
  <c r="K437"/>
  <c r="I437" s="1"/>
  <c r="C437" i="1"/>
  <c r="D437"/>
  <c r="A438"/>
  <c r="A437" i="2"/>
  <c r="D435"/>
  <c r="E435" s="1"/>
  <c r="G435"/>
  <c r="B435"/>
  <c r="H434"/>
  <c r="B434" i="1" s="1"/>
  <c r="F434" s="1"/>
  <c r="E436"/>
  <c r="J437" i="2" l="1"/>
  <c r="C437"/>
  <c r="F437"/>
  <c r="B436"/>
  <c r="D436"/>
  <c r="G436"/>
  <c r="C438" i="1"/>
  <c r="A439"/>
  <c r="A438" i="2"/>
  <c r="K438"/>
  <c r="I438" s="1"/>
  <c r="D438" i="1"/>
  <c r="H435" i="2"/>
  <c r="B435" i="1" s="1"/>
  <c r="F435" s="1"/>
  <c r="E437"/>
  <c r="E436" i="2"/>
  <c r="F438" l="1"/>
  <c r="C438"/>
  <c r="J438"/>
  <c r="A440" i="1"/>
  <c r="D439"/>
  <c r="K439" i="2"/>
  <c r="I439" s="1"/>
  <c r="A439"/>
  <c r="C439" i="1"/>
  <c r="E439" s="1"/>
  <c r="D437" i="2"/>
  <c r="E437" s="1"/>
  <c r="G437"/>
  <c r="B437"/>
  <c r="H436"/>
  <c r="B436" i="1" s="1"/>
  <c r="F436" s="1"/>
  <c r="E438"/>
  <c r="F439" i="2" l="1"/>
  <c r="C439"/>
  <c r="J439"/>
  <c r="D440" i="1"/>
  <c r="A441"/>
  <c r="A440" i="2"/>
  <c r="K440"/>
  <c r="I440" s="1"/>
  <c r="C440" i="1"/>
  <c r="E440" s="1"/>
  <c r="D438" i="2"/>
  <c r="E438" s="1"/>
  <c r="B438"/>
  <c r="G438"/>
  <c r="H437"/>
  <c r="B437" i="1" s="1"/>
  <c r="F437" s="1"/>
  <c r="H438" i="2" l="1"/>
  <c r="B438" i="1" s="1"/>
  <c r="F438" s="1"/>
  <c r="F440" i="2"/>
  <c r="C440"/>
  <c r="J440"/>
  <c r="C441" i="1"/>
  <c r="A442"/>
  <c r="A441" i="2"/>
  <c r="K441"/>
  <c r="I441" s="1"/>
  <c r="D441" i="1"/>
  <c r="B439" i="2"/>
  <c r="D439"/>
  <c r="E439" s="1"/>
  <c r="G439"/>
  <c r="J441" l="1"/>
  <c r="C441"/>
  <c r="F441"/>
  <c r="C442" i="1"/>
  <c r="D442"/>
  <c r="A442" i="2"/>
  <c r="A443" i="1"/>
  <c r="K442" i="2"/>
  <c r="I442" s="1"/>
  <c r="D440"/>
  <c r="E440" s="1"/>
  <c r="B440"/>
  <c r="G440"/>
  <c r="E441" i="1"/>
  <c r="H439" i="2"/>
  <c r="B439" i="1" s="1"/>
  <c r="F439" s="1"/>
  <c r="E442" l="1"/>
  <c r="H440" i="2"/>
  <c r="B440" i="1" s="1"/>
  <c r="F440" s="1"/>
  <c r="F442" i="2"/>
  <c r="J442"/>
  <c r="C442"/>
  <c r="K443"/>
  <c r="I443" s="1"/>
  <c r="A443"/>
  <c r="C443" i="1"/>
  <c r="A444"/>
  <c r="D443"/>
  <c r="B441" i="2"/>
  <c r="D441"/>
  <c r="G441"/>
  <c r="E441"/>
  <c r="C443" l="1"/>
  <c r="F443"/>
  <c r="J443"/>
  <c r="D442"/>
  <c r="G442"/>
  <c r="B442"/>
  <c r="K444"/>
  <c r="I444" s="1"/>
  <c r="A444"/>
  <c r="C444" i="1"/>
  <c r="A445"/>
  <c r="D444"/>
  <c r="E443"/>
  <c r="H441" i="2"/>
  <c r="B441" i="1" s="1"/>
  <c r="F441" s="1"/>
  <c r="E442" i="2"/>
  <c r="A446" i="1" l="1"/>
  <c r="A445" i="2"/>
  <c r="K445"/>
  <c r="I445" s="1"/>
  <c r="D445" i="1"/>
  <c r="C445"/>
  <c r="C444" i="2"/>
  <c r="J444"/>
  <c r="F444"/>
  <c r="D443"/>
  <c r="G443"/>
  <c r="B443"/>
  <c r="H442"/>
  <c r="B442" i="1" s="1"/>
  <c r="F442" s="1"/>
  <c r="E444"/>
  <c r="E443" i="2"/>
  <c r="G444" l="1"/>
  <c r="D444"/>
  <c r="E444" s="1"/>
  <c r="B444"/>
  <c r="J445"/>
  <c r="F445"/>
  <c r="C445"/>
  <c r="K446"/>
  <c r="I446" s="1"/>
  <c r="D446" i="1"/>
  <c r="A446" i="2"/>
  <c r="A447" i="1"/>
  <c r="C446"/>
  <c r="H443" i="2"/>
  <c r="B443" i="1" s="1"/>
  <c r="F443" s="1"/>
  <c r="E445"/>
  <c r="C447" l="1"/>
  <c r="A448"/>
  <c r="A447" i="2"/>
  <c r="K447"/>
  <c r="I447" s="1"/>
  <c r="D447" i="1"/>
  <c r="B445" i="2"/>
  <c r="G445"/>
  <c r="D445"/>
  <c r="E445" s="1"/>
  <c r="C446"/>
  <c r="J446"/>
  <c r="F446"/>
  <c r="E446" i="1"/>
  <c r="H444" i="2"/>
  <c r="B444" i="1" s="1"/>
  <c r="F444" s="1"/>
  <c r="G446" i="2" l="1"/>
  <c r="B446"/>
  <c r="D446"/>
  <c r="J447"/>
  <c r="F447"/>
  <c r="C447"/>
  <c r="K448"/>
  <c r="I448" s="1"/>
  <c r="C448" i="1"/>
  <c r="A448" i="2"/>
  <c r="D448" i="1"/>
  <c r="A449"/>
  <c r="H445" i="2"/>
  <c r="B445" i="1" s="1"/>
  <c r="F445" s="1"/>
  <c r="E446" i="2"/>
  <c r="E447" i="1"/>
  <c r="H446" i="2" l="1"/>
  <c r="B446" i="1" s="1"/>
  <c r="F446" s="1"/>
  <c r="G447" i="2"/>
  <c r="D447"/>
  <c r="E447" s="1"/>
  <c r="B447"/>
  <c r="A450" i="1"/>
  <c r="A449" i="2"/>
  <c r="K449"/>
  <c r="I449" s="1"/>
  <c r="D449" i="1"/>
  <c r="C449"/>
  <c r="J448" i="2"/>
  <c r="F448"/>
  <c r="C448"/>
  <c r="E448" i="1"/>
  <c r="E449" l="1"/>
  <c r="C449" i="2"/>
  <c r="F449"/>
  <c r="J449"/>
  <c r="A450"/>
  <c r="K450"/>
  <c r="I450" s="1"/>
  <c r="D450" i="1"/>
  <c r="C450"/>
  <c r="A451"/>
  <c r="D448" i="2"/>
  <c r="E448" s="1"/>
  <c r="B448"/>
  <c r="G448"/>
  <c r="H447"/>
  <c r="B447" i="1" s="1"/>
  <c r="F447" s="1"/>
  <c r="D451" l="1"/>
  <c r="A451" i="2"/>
  <c r="A452" i="1"/>
  <c r="K451" i="2"/>
  <c r="I451" s="1"/>
  <c r="C451" i="1"/>
  <c r="E451" s="1"/>
  <c r="F450" i="2"/>
  <c r="J450"/>
  <c r="C450"/>
  <c r="D449"/>
  <c r="B449"/>
  <c r="G449"/>
  <c r="H448"/>
  <c r="B448" i="1" s="1"/>
  <c r="F448" s="1"/>
  <c r="E450"/>
  <c r="E449" i="2"/>
  <c r="F451" l="1"/>
  <c r="C451"/>
  <c r="J451"/>
  <c r="B450"/>
  <c r="G450"/>
  <c r="D450"/>
  <c r="E450" s="1"/>
  <c r="A452"/>
  <c r="K452"/>
  <c r="I452" s="1"/>
  <c r="C452" i="1"/>
  <c r="D452"/>
  <c r="A453"/>
  <c r="H449" i="2"/>
  <c r="B449" i="1" s="1"/>
  <c r="F449" s="1"/>
  <c r="J452" i="2" l="1"/>
  <c r="F452"/>
  <c r="C452"/>
  <c r="A453"/>
  <c r="D453" i="1"/>
  <c r="A454"/>
  <c r="K453" i="2"/>
  <c r="I453" s="1"/>
  <c r="C453" i="1"/>
  <c r="E453" s="1"/>
  <c r="B451" i="2"/>
  <c r="D451"/>
  <c r="E451" s="1"/>
  <c r="G451"/>
  <c r="H450"/>
  <c r="B450" i="1" s="1"/>
  <c r="F450" s="1"/>
  <c r="E452"/>
  <c r="K454" i="2" l="1"/>
  <c r="I454" s="1"/>
  <c r="C454" i="1"/>
  <c r="D454"/>
  <c r="A454" i="2"/>
  <c r="A455" i="1"/>
  <c r="C453" i="2"/>
  <c r="J453"/>
  <c r="F453"/>
  <c r="G452"/>
  <c r="B452"/>
  <c r="D452"/>
  <c r="E452" s="1"/>
  <c r="H451"/>
  <c r="B451" i="1" s="1"/>
  <c r="F451" s="1"/>
  <c r="H452" i="2" l="1"/>
  <c r="B452" i="1" s="1"/>
  <c r="F452" s="1"/>
  <c r="E454"/>
  <c r="B453" i="2"/>
  <c r="D453"/>
  <c r="E453" s="1"/>
  <c r="G453"/>
  <c r="A455"/>
  <c r="K455"/>
  <c r="I455" s="1"/>
  <c r="D455" i="1"/>
  <c r="C455"/>
  <c r="A456"/>
  <c r="F454" i="2"/>
  <c r="C454"/>
  <c r="J454"/>
  <c r="A457" i="1" l="1"/>
  <c r="K456" i="2"/>
  <c r="I456" s="1"/>
  <c r="C456" i="1"/>
  <c r="D456"/>
  <c r="A456" i="2"/>
  <c r="G454"/>
  <c r="D454"/>
  <c r="B454"/>
  <c r="F455"/>
  <c r="C455"/>
  <c r="J455"/>
  <c r="E454"/>
  <c r="E455" i="1"/>
  <c r="H453" i="2"/>
  <c r="B453" i="1" s="1"/>
  <c r="F453" s="1"/>
  <c r="F456" i="2" l="1"/>
  <c r="J456"/>
  <c r="C456"/>
  <c r="D455"/>
  <c r="B455"/>
  <c r="G455"/>
  <c r="C457" i="1"/>
  <c r="A457" i="2"/>
  <c r="D457" i="1"/>
  <c r="A458"/>
  <c r="K457" i="2"/>
  <c r="I457" s="1"/>
  <c r="E455"/>
  <c r="H454"/>
  <c r="B454" i="1" s="1"/>
  <c r="F454" s="1"/>
  <c r="E456"/>
  <c r="A459" l="1"/>
  <c r="K458" i="2"/>
  <c r="I458" s="1"/>
  <c r="C458" i="1"/>
  <c r="A458" i="2"/>
  <c r="D458" i="1"/>
  <c r="D456" i="2"/>
  <c r="E456" s="1"/>
  <c r="B456"/>
  <c r="G456"/>
  <c r="C457"/>
  <c r="J457"/>
  <c r="F457"/>
  <c r="E457" i="1"/>
  <c r="H455" i="2"/>
  <c r="B455" i="1" s="1"/>
  <c r="F455" s="1"/>
  <c r="B457" i="2" l="1"/>
  <c r="G457"/>
  <c r="D457"/>
  <c r="E457" s="1"/>
  <c r="J458"/>
  <c r="C458"/>
  <c r="F458"/>
  <c r="A459"/>
  <c r="D459" i="1"/>
  <c r="A460"/>
  <c r="K459" i="2"/>
  <c r="I459" s="1"/>
  <c r="C459" i="1"/>
  <c r="H456" i="2"/>
  <c r="B456" i="1" s="1"/>
  <c r="F456" s="1"/>
  <c r="E458"/>
  <c r="F459" i="2" l="1"/>
  <c r="C459"/>
  <c r="J459"/>
  <c r="D458"/>
  <c r="E458" s="1"/>
  <c r="G458"/>
  <c r="B458"/>
  <c r="A461" i="1"/>
  <c r="A460" i="2"/>
  <c r="K460"/>
  <c r="I460" s="1"/>
  <c r="D460" i="1"/>
  <c r="C460"/>
  <c r="E459"/>
  <c r="H457" i="2"/>
  <c r="B457" i="1" s="1"/>
  <c r="F457" s="1"/>
  <c r="C460" i="2" l="1"/>
  <c r="J460"/>
  <c r="F460"/>
  <c r="C461" i="1"/>
  <c r="A462"/>
  <c r="A461" i="2"/>
  <c r="K461"/>
  <c r="I461" s="1"/>
  <c r="D461" i="1"/>
  <c r="B459" i="2"/>
  <c r="G459"/>
  <c r="D459"/>
  <c r="E459" s="1"/>
  <c r="H458"/>
  <c r="B458" i="1" s="1"/>
  <c r="F458" s="1"/>
  <c r="E460"/>
  <c r="B460" i="2" l="1"/>
  <c r="D460"/>
  <c r="E460" s="1"/>
  <c r="G460"/>
  <c r="F461"/>
  <c r="C461"/>
  <c r="J461"/>
  <c r="A463" i="1"/>
  <c r="K462" i="2"/>
  <c r="I462" s="1"/>
  <c r="C462" i="1"/>
  <c r="A462" i="2"/>
  <c r="D462" i="1"/>
  <c r="E461"/>
  <c r="H459" i="2"/>
  <c r="B459" i="1" s="1"/>
  <c r="F459" s="1"/>
  <c r="F462" i="2" l="1"/>
  <c r="J462"/>
  <c r="C462"/>
  <c r="B461"/>
  <c r="D461"/>
  <c r="E461" s="1"/>
  <c r="G461"/>
  <c r="A463"/>
  <c r="K463"/>
  <c r="I463" s="1"/>
  <c r="C463" i="1"/>
  <c r="D463"/>
  <c r="A464"/>
  <c r="E462"/>
  <c r="H460" i="2"/>
  <c r="B460" i="1" s="1"/>
  <c r="F460" s="1"/>
  <c r="C463" i="2" l="1"/>
  <c r="F463"/>
  <c r="J463"/>
  <c r="D462"/>
  <c r="E462" s="1"/>
  <c r="B462"/>
  <c r="G462"/>
  <c r="A465" i="1"/>
  <c r="A464" i="2"/>
  <c r="K464"/>
  <c r="I464" s="1"/>
  <c r="C464" i="1"/>
  <c r="E464" s="1"/>
  <c r="D464"/>
  <c r="H461" i="2"/>
  <c r="B461" i="1" s="1"/>
  <c r="F461" s="1"/>
  <c r="E463"/>
  <c r="C464" i="2" l="1"/>
  <c r="F464"/>
  <c r="J464"/>
  <c r="C465" i="1"/>
  <c r="A466"/>
  <c r="D465"/>
  <c r="K465" i="2"/>
  <c r="I465" s="1"/>
  <c r="A465"/>
  <c r="D463"/>
  <c r="E463" s="1"/>
  <c r="B463"/>
  <c r="G463"/>
  <c r="H462"/>
  <c r="B462" i="1" s="1"/>
  <c r="F462" s="1"/>
  <c r="H463" i="2" l="1"/>
  <c r="B463" i="1" s="1"/>
  <c r="F463" s="1"/>
  <c r="C465" i="2"/>
  <c r="F465"/>
  <c r="J465"/>
  <c r="K466"/>
  <c r="I466" s="1"/>
  <c r="C466" i="1"/>
  <c r="D466"/>
  <c r="A467"/>
  <c r="A466" i="2"/>
  <c r="G464"/>
  <c r="B464"/>
  <c r="D464"/>
  <c r="E465" i="1"/>
  <c r="E464" i="2"/>
  <c r="H464" l="1"/>
  <c r="B464" i="1" s="1"/>
  <c r="F464" s="1"/>
  <c r="J466" i="2"/>
  <c r="F466"/>
  <c r="C466"/>
  <c r="C467" i="1"/>
  <c r="K467" i="2"/>
  <c r="I467" s="1"/>
  <c r="D467" i="1"/>
  <c r="A467" i="2"/>
  <c r="A468" i="1"/>
  <c r="D465" i="2"/>
  <c r="E465" s="1"/>
  <c r="B465"/>
  <c r="G465"/>
  <c r="E466" i="1"/>
  <c r="H465" i="2" l="1"/>
  <c r="B465" i="1" s="1"/>
  <c r="F465" s="1"/>
  <c r="C468"/>
  <c r="A469"/>
  <c r="D468"/>
  <c r="K468" i="2"/>
  <c r="I468" s="1"/>
  <c r="A468"/>
  <c r="J467"/>
  <c r="F467"/>
  <c r="C467"/>
  <c r="D466"/>
  <c r="E466" s="1"/>
  <c r="G466"/>
  <c r="B466"/>
  <c r="E467" i="1"/>
  <c r="G467" i="2" l="1"/>
  <c r="D467"/>
  <c r="E467" s="1"/>
  <c r="B467"/>
  <c r="C468"/>
  <c r="J468"/>
  <c r="F468"/>
  <c r="A470" i="1"/>
  <c r="C469"/>
  <c r="E469" s="1"/>
  <c r="K469" i="2"/>
  <c r="I469" s="1"/>
  <c r="A469"/>
  <c r="D469" i="1"/>
  <c r="H466" i="2"/>
  <c r="B466" i="1" s="1"/>
  <c r="F466" s="1"/>
  <c r="E468"/>
  <c r="J469" i="2" l="1"/>
  <c r="F469"/>
  <c r="C469"/>
  <c r="C470" i="1"/>
  <c r="A471"/>
  <c r="A470" i="2"/>
  <c r="K470"/>
  <c r="I470" s="1"/>
  <c r="D470" i="1"/>
  <c r="D468" i="2"/>
  <c r="E468" s="1"/>
  <c r="G468"/>
  <c r="B468"/>
  <c r="H467"/>
  <c r="B467" i="1" s="1"/>
  <c r="F467" s="1"/>
  <c r="J470" i="2" l="1"/>
  <c r="F470"/>
  <c r="C470"/>
  <c r="A472" i="1"/>
  <c r="A471" i="2"/>
  <c r="K471"/>
  <c r="I471" s="1"/>
  <c r="D471" i="1"/>
  <c r="C471"/>
  <c r="D469" i="2"/>
  <c r="B469"/>
  <c r="G469"/>
  <c r="E470" i="1"/>
  <c r="H468" i="2"/>
  <c r="B468" i="1" s="1"/>
  <c r="F468" s="1"/>
  <c r="E469" i="2"/>
  <c r="E471" i="1" l="1"/>
  <c r="C471" i="2"/>
  <c r="J471"/>
  <c r="F471"/>
  <c r="C472" i="1"/>
  <c r="K472" i="2"/>
  <c r="I472" s="1"/>
  <c r="A472"/>
  <c r="D472" i="1"/>
  <c r="A473"/>
  <c r="D470" i="2"/>
  <c r="B470"/>
  <c r="G470"/>
  <c r="H469"/>
  <c r="B469" i="1" s="1"/>
  <c r="F469" s="1"/>
  <c r="E470" i="2"/>
  <c r="E472" i="1" l="1"/>
  <c r="H470" i="2"/>
  <c r="B470" i="1" s="1"/>
  <c r="F470" s="1"/>
  <c r="A474"/>
  <c r="A473" i="2"/>
  <c r="K473"/>
  <c r="I473" s="1"/>
  <c r="D473" i="1"/>
  <c r="C473"/>
  <c r="B471" i="2"/>
  <c r="G471"/>
  <c r="D471"/>
  <c r="E471" s="1"/>
  <c r="F472"/>
  <c r="C472"/>
  <c r="J472"/>
  <c r="B472" l="1"/>
  <c r="D472"/>
  <c r="G472"/>
  <c r="C473"/>
  <c r="F473"/>
  <c r="J473"/>
  <c r="C474" i="1"/>
  <c r="A475"/>
  <c r="A474" i="2"/>
  <c r="K474"/>
  <c r="I474" s="1"/>
  <c r="D474" i="1"/>
  <c r="E472" i="2"/>
  <c r="H471"/>
  <c r="B471" i="1" s="1"/>
  <c r="F471" s="1"/>
  <c r="E473"/>
  <c r="F474" i="2" l="1"/>
  <c r="J474"/>
  <c r="C474"/>
  <c r="A475"/>
  <c r="K475"/>
  <c r="I475" s="1"/>
  <c r="D475" i="1"/>
  <c r="C475"/>
  <c r="A476"/>
  <c r="D473" i="2"/>
  <c r="E473" s="1"/>
  <c r="B473"/>
  <c r="G473"/>
  <c r="E474" i="1"/>
  <c r="H472" i="2"/>
  <c r="B472" i="1" s="1"/>
  <c r="F472" s="1"/>
  <c r="H473" i="2" l="1"/>
  <c r="B473" i="1" s="1"/>
  <c r="F473" s="1"/>
  <c r="A476" i="2"/>
  <c r="A477" i="1"/>
  <c r="C476"/>
  <c r="K476" i="2"/>
  <c r="I476" s="1"/>
  <c r="D476" i="1"/>
  <c r="D474" i="2"/>
  <c r="E474" s="1"/>
  <c r="B474"/>
  <c r="G474"/>
  <c r="J475"/>
  <c r="F475"/>
  <c r="C475"/>
  <c r="E475" i="1"/>
  <c r="J476" i="2" l="1"/>
  <c r="F476"/>
  <c r="C476"/>
  <c r="K477"/>
  <c r="I477" s="1"/>
  <c r="D477" i="1"/>
  <c r="A477" i="2"/>
  <c r="A478" i="1"/>
  <c r="C477"/>
  <c r="E477" s="1"/>
  <c r="D475" i="2"/>
  <c r="E475" s="1"/>
  <c r="B475"/>
  <c r="G475"/>
  <c r="H474"/>
  <c r="B474" i="1" s="1"/>
  <c r="F474" s="1"/>
  <c r="E476"/>
  <c r="H475" i="2" l="1"/>
  <c r="B475" i="1" s="1"/>
  <c r="F475" s="1"/>
  <c r="J477" i="2"/>
  <c r="F477"/>
  <c r="C477"/>
  <c r="A479" i="1"/>
  <c r="K478" i="2"/>
  <c r="I478" s="1"/>
  <c r="D478" i="1"/>
  <c r="C478"/>
  <c r="A478" i="2"/>
  <c r="B476"/>
  <c r="G476"/>
  <c r="D476"/>
  <c r="E476" s="1"/>
  <c r="A479" l="1"/>
  <c r="A480" i="1"/>
  <c r="K479" i="2"/>
  <c r="I479" s="1"/>
  <c r="C479" i="1"/>
  <c r="D479"/>
  <c r="F478" i="2"/>
  <c r="C478"/>
  <c r="J478"/>
  <c r="G477"/>
  <c r="B477"/>
  <c r="D477"/>
  <c r="E477" s="1"/>
  <c r="H476"/>
  <c r="B476" i="1" s="1"/>
  <c r="F476" s="1"/>
  <c r="E478"/>
  <c r="E479" l="1"/>
  <c r="H477" i="2"/>
  <c r="B477" i="1" s="1"/>
  <c r="F477" s="1"/>
  <c r="G478" i="2"/>
  <c r="B478"/>
  <c r="D478"/>
  <c r="E478" s="1"/>
  <c r="A481" i="1"/>
  <c r="K480" i="2"/>
  <c r="I480" s="1"/>
  <c r="C480" i="1"/>
  <c r="A480" i="2"/>
  <c r="D480" i="1"/>
  <c r="J479" i="2"/>
  <c r="F479"/>
  <c r="C479"/>
  <c r="H478" l="1"/>
  <c r="B478" i="1" s="1"/>
  <c r="F478" s="1"/>
  <c r="C481"/>
  <c r="D481"/>
  <c r="A481" i="2"/>
  <c r="A482" i="1"/>
  <c r="K481" i="2"/>
  <c r="I481" s="1"/>
  <c r="G479"/>
  <c r="D479"/>
  <c r="B479"/>
  <c r="J480"/>
  <c r="C480"/>
  <c r="F480"/>
  <c r="E480" i="1"/>
  <c r="E479" i="2"/>
  <c r="H479" l="1"/>
  <c r="B479" i="1" s="1"/>
  <c r="F479" s="1"/>
  <c r="A482" i="2"/>
  <c r="K482"/>
  <c r="I482" s="1"/>
  <c r="A483" i="1"/>
  <c r="C482"/>
  <c r="D482"/>
  <c r="G480" i="2"/>
  <c r="D480"/>
  <c r="E480" s="1"/>
  <c r="B480"/>
  <c r="C481"/>
  <c r="J481"/>
  <c r="F481"/>
  <c r="E481" i="1"/>
  <c r="E482" l="1"/>
  <c r="G481" i="2"/>
  <c r="B481"/>
  <c r="D481"/>
  <c r="F482"/>
  <c r="J482"/>
  <c r="C482"/>
  <c r="A484" i="1"/>
  <c r="K483" i="2"/>
  <c r="I483" s="1"/>
  <c r="C483" i="1"/>
  <c r="D483"/>
  <c r="A483" i="2"/>
  <c r="H480"/>
  <c r="B480" i="1" s="1"/>
  <c r="F480" s="1"/>
  <c r="E481" i="2"/>
  <c r="H481" l="1"/>
  <c r="B481" i="1" s="1"/>
  <c r="F481" s="1"/>
  <c r="J483" i="2"/>
  <c r="F483"/>
  <c r="C483"/>
  <c r="A485" i="1"/>
  <c r="K484" i="2"/>
  <c r="I484" s="1"/>
  <c r="C484" i="1"/>
  <c r="D484"/>
  <c r="A484" i="2"/>
  <c r="D482"/>
  <c r="E482" s="1"/>
  <c r="B482"/>
  <c r="G482"/>
  <c r="E483" i="1"/>
  <c r="E484" l="1"/>
  <c r="C485"/>
  <c r="D485"/>
  <c r="A485" i="2"/>
  <c r="A486" i="1"/>
  <c r="K485" i="2"/>
  <c r="I485" s="1"/>
  <c r="F484"/>
  <c r="C484"/>
  <c r="J484"/>
  <c r="B483"/>
  <c r="D483"/>
  <c r="E483" s="1"/>
  <c r="G483"/>
  <c r="H482"/>
  <c r="B482" i="1" s="1"/>
  <c r="F482" s="1"/>
  <c r="G484" i="2" l="1"/>
  <c r="B484"/>
  <c r="D484"/>
  <c r="E484" s="1"/>
  <c r="A486"/>
  <c r="A487" i="1"/>
  <c r="K486" i="2"/>
  <c r="I486" s="1"/>
  <c r="C486" i="1"/>
  <c r="D486"/>
  <c r="F485" i="2"/>
  <c r="C485"/>
  <c r="J485"/>
  <c r="H483"/>
  <c r="B483" i="1" s="1"/>
  <c r="F483" s="1"/>
  <c r="E485"/>
  <c r="H484" i="2" l="1"/>
  <c r="B484" i="1" s="1"/>
  <c r="F484" s="1"/>
  <c r="J486" i="2"/>
  <c r="F486"/>
  <c r="C486"/>
  <c r="D485"/>
  <c r="E485" s="1"/>
  <c r="B485"/>
  <c r="G485"/>
  <c r="D487" i="1"/>
  <c r="K487" i="2"/>
  <c r="I487" s="1"/>
  <c r="C487" i="1"/>
  <c r="E487" s="1"/>
  <c r="A487" i="2"/>
  <c r="A488" i="1"/>
  <c r="E486"/>
  <c r="C487" i="2" l="1"/>
  <c r="J487"/>
  <c r="F487"/>
  <c r="C488" i="1"/>
  <c r="A489"/>
  <c r="D488"/>
  <c r="K488" i="2"/>
  <c r="I488" s="1"/>
  <c r="A488"/>
  <c r="B486"/>
  <c r="G486"/>
  <c r="D486"/>
  <c r="E486" s="1"/>
  <c r="H485"/>
  <c r="B485" i="1" s="1"/>
  <c r="F485" s="1"/>
  <c r="B487" i="2" l="1"/>
  <c r="G487"/>
  <c r="D487"/>
  <c r="E487" s="1"/>
  <c r="C488"/>
  <c r="F488"/>
  <c r="J488"/>
  <c r="K489"/>
  <c r="I489" s="1"/>
  <c r="C489" i="1"/>
  <c r="D489"/>
  <c r="A490"/>
  <c r="A489" i="2"/>
  <c r="E488" i="1"/>
  <c r="H486" i="2"/>
  <c r="B486" i="1" s="1"/>
  <c r="F486" s="1"/>
  <c r="E489" l="1"/>
  <c r="A490" i="2"/>
  <c r="A491" i="1"/>
  <c r="K490" i="2"/>
  <c r="I490" s="1"/>
  <c r="C490" i="1"/>
  <c r="D490"/>
  <c r="G488" i="2"/>
  <c r="B488"/>
  <c r="D488"/>
  <c r="E488" s="1"/>
  <c r="C489"/>
  <c r="J489"/>
  <c r="F489"/>
  <c r="H487"/>
  <c r="B487" i="1" s="1"/>
  <c r="F487" s="1"/>
  <c r="E490" l="1"/>
  <c r="D489" i="2"/>
  <c r="B489"/>
  <c r="G489"/>
  <c r="A491"/>
  <c r="A492" i="1"/>
  <c r="K491" i="2"/>
  <c r="I491" s="1"/>
  <c r="C491" i="1"/>
  <c r="D491"/>
  <c r="J490" i="2"/>
  <c r="C490"/>
  <c r="F490"/>
  <c r="E489"/>
  <c r="H488"/>
  <c r="B488" i="1" s="1"/>
  <c r="F488" s="1"/>
  <c r="J491" i="2" l="1"/>
  <c r="F491"/>
  <c r="C491"/>
  <c r="D490"/>
  <c r="E490" s="1"/>
  <c r="B490"/>
  <c r="G490"/>
  <c r="A493" i="1"/>
  <c r="A492" i="2"/>
  <c r="K492"/>
  <c r="I492" s="1"/>
  <c r="D492" i="1"/>
  <c r="C492"/>
  <c r="H489" i="2"/>
  <c r="B489" i="1" s="1"/>
  <c r="F489" s="1"/>
  <c r="E491"/>
  <c r="C492" i="2" l="1"/>
  <c r="J492"/>
  <c r="F492"/>
  <c r="C493" i="1"/>
  <c r="K493" i="2"/>
  <c r="I493" s="1"/>
  <c r="A494" i="1"/>
  <c r="D493"/>
  <c r="A493" i="2"/>
  <c r="G491"/>
  <c r="D491"/>
  <c r="E491" s="1"/>
  <c r="B491"/>
  <c r="E492" i="1"/>
  <c r="H490" i="2"/>
  <c r="B490" i="1" s="1"/>
  <c r="F490" s="1"/>
  <c r="E493" l="1"/>
  <c r="C494"/>
  <c r="D494"/>
  <c r="K494" i="2"/>
  <c r="I494" s="1"/>
  <c r="A495" i="1"/>
  <c r="A494" i="2"/>
  <c r="G492"/>
  <c r="D492"/>
  <c r="E492" s="1"/>
  <c r="B492"/>
  <c r="C493"/>
  <c r="F493"/>
  <c r="J493"/>
  <c r="H491"/>
  <c r="B491" i="1" s="1"/>
  <c r="F491" s="1"/>
  <c r="H492" i="2" l="1"/>
  <c r="B492" i="1" s="1"/>
  <c r="F492" s="1"/>
  <c r="K495" i="2"/>
  <c r="I495" s="1"/>
  <c r="C495" i="1"/>
  <c r="A496"/>
  <c r="A495" i="2"/>
  <c r="D495" i="1"/>
  <c r="D493" i="2"/>
  <c r="G493"/>
  <c r="B493"/>
  <c r="F494"/>
  <c r="C494"/>
  <c r="J494"/>
  <c r="E493"/>
  <c r="E494" i="1"/>
  <c r="E495" l="1"/>
  <c r="B494" i="2"/>
  <c r="G494"/>
  <c r="D494"/>
  <c r="E494" s="1"/>
  <c r="A496"/>
  <c r="A497" i="1"/>
  <c r="K496" i="2"/>
  <c r="I496" s="1"/>
  <c r="D496" i="1"/>
  <c r="C496"/>
  <c r="J495" i="2"/>
  <c r="F495"/>
  <c r="C495"/>
  <c r="H493"/>
  <c r="B493" i="1" s="1"/>
  <c r="F493" s="1"/>
  <c r="E496" l="1"/>
  <c r="J496" i="2"/>
  <c r="C496"/>
  <c r="F496"/>
  <c r="G495"/>
  <c r="D495"/>
  <c r="E495" s="1"/>
  <c r="B495"/>
  <c r="A498" i="1"/>
  <c r="K497" i="2"/>
  <c r="I497" s="1"/>
  <c r="D497" i="1"/>
  <c r="C497"/>
  <c r="A497" i="2"/>
  <c r="H494"/>
  <c r="B494" i="1" s="1"/>
  <c r="F494" s="1"/>
  <c r="E497" l="1"/>
  <c r="H495" i="2"/>
  <c r="B495" i="1" s="1"/>
  <c r="F495" s="1"/>
  <c r="F497" i="2"/>
  <c r="C497"/>
  <c r="J497"/>
  <c r="D498" i="1"/>
  <c r="C498"/>
  <c r="K498" i="2"/>
  <c r="I498" s="1"/>
  <c r="A499" i="1"/>
  <c r="A498" i="2"/>
  <c r="D496"/>
  <c r="E496" s="1"/>
  <c r="G496"/>
  <c r="B496"/>
  <c r="F498" l="1"/>
  <c r="J498"/>
  <c r="C498"/>
  <c r="D499" i="1"/>
  <c r="A499" i="2"/>
  <c r="A500" i="1"/>
  <c r="C499"/>
  <c r="K499" i="2"/>
  <c r="I499" s="1"/>
  <c r="G497"/>
  <c r="D497"/>
  <c r="B497"/>
  <c r="E497"/>
  <c r="H496"/>
  <c r="B496" i="1" s="1"/>
  <c r="F496" s="1"/>
  <c r="E498"/>
  <c r="F499" i="2" l="1"/>
  <c r="J499"/>
  <c r="C499"/>
  <c r="D500" i="1"/>
  <c r="K500" i="2"/>
  <c r="I500" s="1"/>
  <c r="A501" i="1"/>
  <c r="C500"/>
  <c r="A500" i="2"/>
  <c r="B498"/>
  <c r="G498"/>
  <c r="D498"/>
  <c r="E498" s="1"/>
  <c r="H497"/>
  <c r="B497" i="1" s="1"/>
  <c r="F497" s="1"/>
  <c r="E499"/>
  <c r="C501" l="1"/>
  <c r="K501" i="2"/>
  <c r="I501" s="1"/>
  <c r="D501" i="1"/>
  <c r="A501" i="2"/>
  <c r="G499"/>
  <c r="D499"/>
  <c r="E499" s="1"/>
  <c r="B499"/>
  <c r="F500"/>
  <c r="C500"/>
  <c r="J500"/>
  <c r="H498"/>
  <c r="B498" i="1" s="1"/>
  <c r="F498" s="1"/>
  <c r="E500"/>
  <c r="G500" i="2" l="1"/>
  <c r="D500"/>
  <c r="E500" s="1"/>
  <c r="B500"/>
  <c r="C501"/>
  <c r="J501"/>
  <c r="F501"/>
  <c r="H499"/>
  <c r="B499" i="1" s="1"/>
  <c r="F499" s="1"/>
  <c r="E501"/>
  <c r="D501" i="2" l="1"/>
  <c r="E501" s="1"/>
  <c r="B501"/>
  <c r="G501"/>
  <c r="H500"/>
  <c r="B500" i="1" s="1"/>
  <c r="F500" s="1"/>
  <c r="H501" i="2" l="1"/>
  <c r="B501" i="1" s="1"/>
  <c r="F501" s="1"/>
  <c r="F502" s="1"/>
  <c r="F503" s="1"/>
  <c r="N19" s="1"/>
  <c r="N22" l="1"/>
  <c r="L59"/>
  <c r="L60" s="1"/>
  <c r="N21"/>
  <c r="N23"/>
  <c r="N58" s="1"/>
  <c r="N59" s="1"/>
  <c r="N20"/>
  <c r="M58" s="1"/>
  <c r="M59" s="1"/>
  <c r="N24"/>
  <c r="O58" s="1"/>
  <c r="O59" s="1"/>
</calcChain>
</file>

<file path=xl/sharedStrings.xml><?xml version="1.0" encoding="utf-8"?>
<sst xmlns="http://schemas.openxmlformats.org/spreadsheetml/2006/main" count="58" uniqueCount="56">
  <si>
    <t>N(n)</t>
  </si>
  <si>
    <t>n</t>
  </si>
  <si>
    <t>EVSI</t>
  </si>
  <si>
    <t>Financial Cost</t>
  </si>
  <si>
    <t>Opportunity Cost</t>
  </si>
  <si>
    <t>Total Cost</t>
  </si>
  <si>
    <t>ENG</t>
  </si>
  <si>
    <t>SigmaSQD +</t>
  </si>
  <si>
    <t>b00</t>
  </si>
  <si>
    <t>sqrt(v0)</t>
  </si>
  <si>
    <t>arg0</t>
  </si>
  <si>
    <t>D01</t>
  </si>
  <si>
    <t>D02</t>
  </si>
  <si>
    <t>D03</t>
  </si>
  <si>
    <t>D0</t>
  </si>
  <si>
    <t>Var(bHAT)</t>
  </si>
  <si>
    <t>I1</t>
  </si>
  <si>
    <t>minus b00 sqd</t>
  </si>
  <si>
    <t>I2</t>
  </si>
  <si>
    <t>I2-1</t>
  </si>
  <si>
    <t>I2-2</t>
  </si>
  <si>
    <t>I3-1</t>
  </si>
  <si>
    <t>ED1</t>
  </si>
  <si>
    <t>I3-2</t>
  </si>
  <si>
    <t>Max ENG =</t>
  </si>
  <si>
    <t>Row # =</t>
  </si>
  <si>
    <t>Prior Information</t>
  </si>
  <si>
    <r>
      <t xml:space="preserve">Sample Size in </t>
    </r>
    <r>
      <rPr>
        <i/>
        <sz val="10"/>
        <rFont val="Arial"/>
        <family val="2"/>
      </rPr>
      <t>Treatment</t>
    </r>
    <r>
      <rPr>
        <sz val="10"/>
        <rFont val="Arial"/>
        <family val="2"/>
      </rPr>
      <t xml:space="preserve"> Group</t>
    </r>
  </si>
  <si>
    <r>
      <t xml:space="preserve">Sample Size in </t>
    </r>
    <r>
      <rPr>
        <i/>
        <sz val="10"/>
        <rFont val="Arial"/>
        <family val="2"/>
      </rPr>
      <t>Standard</t>
    </r>
    <r>
      <rPr>
        <sz val="10"/>
        <rFont val="Arial"/>
        <family val="2"/>
      </rPr>
      <t xml:space="preserve"> Group</t>
    </r>
  </si>
  <si>
    <t>Var of INB Based on Prior Information</t>
  </si>
  <si>
    <t>Parameters</t>
  </si>
  <si>
    <t>Only items high-lighted in yellow (labelled in blue) should be edited</t>
  </si>
  <si>
    <t>Ankle Study</t>
  </si>
  <si>
    <r>
      <t>Difference in Mean Effectiveness (=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  <r>
      <rPr>
        <sz val="10"/>
        <rFont val="Arial"/>
        <family val="2"/>
      </rPr>
      <t>)</t>
    </r>
  </si>
  <si>
    <r>
      <t>Difference in Mean Total Costs (=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  <r>
      <rPr>
        <sz val="10"/>
        <rFont val="Arial"/>
        <family val="2"/>
      </rPr>
      <t>)</t>
    </r>
  </si>
  <si>
    <r>
      <t>Time Horizon (</t>
    </r>
    <r>
      <rPr>
        <b/>
        <i/>
        <sz val="10"/>
        <rFont val="Arial"/>
        <family val="2"/>
      </rPr>
      <t>h</t>
    </r>
    <r>
      <rPr>
        <sz val="10"/>
        <rFont val="Arial"/>
        <family val="2"/>
      </rPr>
      <t>)</t>
    </r>
  </si>
  <si>
    <r>
      <t>Annual Incidence (</t>
    </r>
    <r>
      <rPr>
        <b/>
        <i/>
        <sz val="10"/>
        <rFont val="Arial"/>
        <family val="2"/>
      </rPr>
      <t>k</t>
    </r>
    <r>
      <rPr>
        <sz val="10"/>
        <rFont val="Arial"/>
        <family val="2"/>
      </rPr>
      <t>)</t>
    </r>
  </si>
  <si>
    <r>
      <t>Annual Accrual (</t>
    </r>
    <r>
      <rPr>
        <b/>
        <i/>
        <sz val="10"/>
        <rFont val="Arial"/>
        <family val="2"/>
      </rPr>
      <t>a</t>
    </r>
    <r>
      <rPr>
        <sz val="10"/>
        <rFont val="Arial"/>
        <family val="2"/>
      </rPr>
      <t>)</t>
    </r>
  </si>
  <si>
    <r>
      <t>Follow-up/Analysis (</t>
    </r>
    <r>
      <rPr>
        <b/>
        <sz val="10"/>
        <rFont val="Symbol"/>
        <family val="1"/>
        <charset val="2"/>
      </rPr>
      <t>t</t>
    </r>
    <r>
      <rPr>
        <sz val="10"/>
        <rFont val="Arial"/>
        <family val="2"/>
      </rPr>
      <t>)</t>
    </r>
  </si>
  <si>
    <r>
      <t>Fixed Cost (</t>
    </r>
    <r>
      <rPr>
        <b/>
        <i/>
        <sz val="10"/>
        <rFont val="Arial"/>
        <family val="2"/>
      </rPr>
      <t>Cf</t>
    </r>
    <r>
      <rPr>
        <sz val="10"/>
        <rFont val="Arial"/>
        <family val="2"/>
      </rPr>
      <t>)</t>
    </r>
  </si>
  <si>
    <r>
      <t>Variable Cost (</t>
    </r>
    <r>
      <rPr>
        <b/>
        <i/>
        <sz val="10"/>
        <rFont val="Arial"/>
        <family val="2"/>
      </rPr>
      <t>Cv</t>
    </r>
    <r>
      <rPr>
        <sz val="10"/>
        <rFont val="Arial"/>
        <family val="2"/>
      </rPr>
      <t>)</t>
    </r>
  </si>
  <si>
    <r>
      <t>Threshold WTP (</t>
    </r>
    <r>
      <rPr>
        <b/>
        <sz val="10"/>
        <rFont val="Symbol"/>
        <family val="1"/>
        <charset val="2"/>
      </rPr>
      <t>l</t>
    </r>
    <r>
      <rPr>
        <sz val="10"/>
        <rFont val="Arial"/>
      </rPr>
      <t>)</t>
    </r>
  </si>
  <si>
    <r>
      <t>Cost of Adoption (</t>
    </r>
    <r>
      <rPr>
        <b/>
        <i/>
        <sz val="10"/>
        <rFont val="Arial"/>
        <family val="2"/>
      </rPr>
      <t>Ca</t>
    </r>
    <r>
      <rPr>
        <sz val="10"/>
        <rFont val="Arial"/>
        <family val="2"/>
      </rPr>
      <t>)</t>
    </r>
  </si>
  <si>
    <r>
      <t>Mean of INB Based on Prior Information (</t>
    </r>
    <r>
      <rPr>
        <b/>
        <i/>
        <sz val="10"/>
        <rFont val="Arial"/>
        <family val="2"/>
      </rPr>
      <t>b</t>
    </r>
    <r>
      <rPr>
        <b/>
        <sz val="10"/>
        <rFont val="Arial"/>
        <family val="2"/>
      </rPr>
      <t>0</t>
    </r>
    <r>
      <rPr>
        <sz val="10"/>
        <rFont val="Arial"/>
        <family val="2"/>
      </rPr>
      <t>)</t>
    </r>
  </si>
  <si>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=</t>
    </r>
  </si>
  <si>
    <r>
      <t>EVSI(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</si>
  <si>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Financial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</si>
  <si>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Opportunity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</si>
  <si>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Total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</si>
  <si>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ENG(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</si>
  <si>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Start for Graph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</si>
  <si>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Finish for Graph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</si>
  <si>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Increment for Graph</t>
    </r>
  </si>
  <si>
    <r>
      <t xml:space="preserve">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</si>
  <si>
    <r>
      <t xml:space="preserve">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</si>
  <si>
    <r>
      <t xml:space="preserve">Covariance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  <r>
      <rPr>
        <sz val="10"/>
        <rFont val="Arial"/>
        <family val="2"/>
      </rPr>
      <t>,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</si>
</sst>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9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1" fontId="0" fillId="0" borderId="0" xfId="0" applyNumberFormat="1" applyFill="1"/>
    <xf numFmtId="3" fontId="0" fillId="0" borderId="0" xfId="0" applyNumberFormat="1"/>
    <xf numFmtId="3" fontId="0" fillId="2" borderId="0" xfId="0" applyNumberFormat="1" applyFill="1"/>
    <xf numFmtId="165" fontId="0" fillId="0" borderId="0" xfId="0" applyNumberForma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0.21932531762644225"/>
          <c:y val="0.23144104803493473"/>
          <c:w val="0.71319071815591362"/>
          <c:h val="0.62663755458515336"/>
        </c:manualLayout>
      </c:layout>
      <c:scatterChart>
        <c:scatterStyle val="smoothMarker"/>
        <c:ser>
          <c:idx val="3"/>
          <c:order val="0"/>
          <c:tx>
            <c:v>EVSI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'Input-Graph'!$B$2:$B$501</c:f>
              <c:numCache>
                <c:formatCode>General</c:formatCode>
                <c:ptCount val="500"/>
                <c:pt idx="0">
                  <c:v>1.3322658531933484E-9</c:v>
                </c:pt>
                <c:pt idx="1">
                  <c:v>6.6613203841825452E-10</c:v>
                </c:pt>
                <c:pt idx="2">
                  <c:v>1.032503282871744E-8</c:v>
                </c:pt>
                <c:pt idx="3">
                  <c:v>1.6026761040066617E-5</c:v>
                </c:pt>
                <c:pt idx="4">
                  <c:v>1.5895493865725197E-3</c:v>
                </c:pt>
                <c:pt idx="5">
                  <c:v>3.5395373074084358E-2</c:v>
                </c:pt>
                <c:pt idx="6">
                  <c:v>0.33336011913009345</c:v>
                </c:pt>
                <c:pt idx="7">
                  <c:v>1.8260001704450968</c:v>
                </c:pt>
                <c:pt idx="8">
                  <c:v>6.950077258562553</c:v>
                </c:pt>
                <c:pt idx="9">
                  <c:v>20.464315467428158</c:v>
                </c:pt>
                <c:pt idx="10">
                  <c:v>49.928843672270474</c:v>
                </c:pt>
                <c:pt idx="11">
                  <c:v>105.69209875461689</c:v>
                </c:pt>
                <c:pt idx="12">
                  <c:v>200.43875087036511</c:v>
                </c:pt>
                <c:pt idx="13">
                  <c:v>348.46278271469572</c:v>
                </c:pt>
                <c:pt idx="14">
                  <c:v>564.84277237516596</c:v>
                </c:pt>
                <c:pt idx="15">
                  <c:v>864.65563400482665</c:v>
                </c:pt>
                <c:pt idx="16">
                  <c:v>1262.31098294354</c:v>
                </c:pt>
                <c:pt idx="17">
                  <c:v>1771.0415501009636</c:v>
                </c:pt>
                <c:pt idx="18">
                  <c:v>2402.5526142497774</c:v>
                </c:pt>
                <c:pt idx="19">
                  <c:v>3166.8145218643954</c:v>
                </c:pt>
                <c:pt idx="20">
                  <c:v>4071.9736927585086</c:v>
                </c:pt>
                <c:pt idx="21">
                  <c:v>5124.3554419114289</c:v>
                </c:pt>
                <c:pt idx="22">
                  <c:v>6328.5336740654575</c:v>
                </c:pt>
                <c:pt idx="23">
                  <c:v>7687.4459966884451</c:v>
                </c:pt>
                <c:pt idx="24">
                  <c:v>9202.5368688069066</c:v>
                </c:pt>
                <c:pt idx="25">
                  <c:v>10873.915332004231</c:v>
                </c:pt>
                <c:pt idx="26">
                  <c:v>12700.517335213699</c:v>
                </c:pt>
                <c:pt idx="27">
                  <c:v>14680.265554848937</c:v>
                </c:pt>
                <c:pt idx="28">
                  <c:v>16810.221905902905</c:v>
                </c:pt>
                <c:pt idx="29">
                  <c:v>19086.729714699464</c:v>
                </c:pt>
                <c:pt idx="30">
                  <c:v>21505.54384791767</c:v>
                </c:pt>
                <c:pt idx="31">
                  <c:v>24061.948057836493</c:v>
                </c:pt>
                <c:pt idx="32">
                  <c:v>26750.859477750673</c:v>
                </c:pt>
                <c:pt idx="33">
                  <c:v>29566.920664269688</c:v>
                </c:pt>
                <c:pt idx="34">
                  <c:v>32504.579872819784</c:v>
                </c:pt>
                <c:pt idx="35">
                  <c:v>35558.160431374847</c:v>
                </c:pt>
                <c:pt idx="36">
                  <c:v>38721.920157915723</c:v>
                </c:pt>
                <c:pt idx="37">
                  <c:v>41990.101797054136</c:v>
                </c:pt>
                <c:pt idx="38">
                  <c:v>45356.975433305146</c:v>
                </c:pt>
                <c:pt idx="39">
                  <c:v>48816.873797235843</c:v>
                </c:pt>
                <c:pt idx="40">
                  <c:v>52364.221318362375</c:v>
                </c:pt>
                <c:pt idx="41">
                  <c:v>55993.557716057083</c:v>
                </c:pt>
                <c:pt idx="42">
                  <c:v>59699.556842238417</c:v>
                </c:pt>
                <c:pt idx="43">
                  <c:v>63477.041424446521</c:v>
                </c:pt>
                <c:pt idx="44">
                  <c:v>67320.994282602434</c:v>
                </c:pt>
                <c:pt idx="45">
                  <c:v>71226.566532741417</c:v>
                </c:pt>
                <c:pt idx="46">
                  <c:v>75189.083228866657</c:v>
                </c:pt>
                <c:pt idx="47">
                  <c:v>79204.046837460628</c:v>
                </c:pt>
                <c:pt idx="48">
                  <c:v>83267.138891656272</c:v>
                </c:pt>
                <c:pt idx="49">
                  <c:v>87374.220126232423</c:v>
                </c:pt>
                <c:pt idx="50">
                  <c:v>91521.329353400622</c:v>
                </c:pt>
                <c:pt idx="51">
                  <c:v>95704.681306132959</c:v>
                </c:pt>
                <c:pt idx="52">
                  <c:v>99920.663642735119</c:v>
                </c:pt>
                <c:pt idx="53">
                  <c:v>104165.83327929775</c:v>
                </c:pt>
                <c:pt idx="54">
                  <c:v>108436.91219343794</c:v>
                </c:pt>
                <c:pt idx="55">
                  <c:v>112730.78281968154</c:v>
                </c:pt>
                <c:pt idx="56">
                  <c:v>117044.48314131751</c:v>
                </c:pt>
                <c:pt idx="57">
                  <c:v>121375.20156478162</c:v>
                </c:pt>
                <c:pt idx="58">
                  <c:v>125720.27165102791</c:v>
                </c:pt>
                <c:pt idx="59">
                  <c:v>130077.16676524874</c:v>
                </c:pt>
                <c:pt idx="60">
                  <c:v>134443.49469631893</c:v>
                </c:pt>
                <c:pt idx="61">
                  <c:v>138816.99228904417</c:v>
                </c:pt>
                <c:pt idx="62">
                  <c:v>143195.52012317901</c:v>
                </c:pt>
                <c:pt idx="63">
                  <c:v>147577.05726919288</c:v>
                </c:pt>
                <c:pt idx="64">
                  <c:v>151959.69614197488</c:v>
                </c:pt>
                <c:pt idx="65">
                  <c:v>156341.63747204168</c:v>
                </c:pt>
                <c:pt idx="66">
                  <c:v>160721.18540806687</c:v>
                </c:pt>
                <c:pt idx="67">
                  <c:v>165096.7427606092</c:v>
                </c:pt>
                <c:pt idx="68">
                  <c:v>169466.80639615605</c:v>
                </c:pt>
                <c:pt idx="69">
                  <c:v>173829.96278593093</c:v>
                </c:pt>
                <c:pt idx="70">
                  <c:v>178184.88371323829</c:v>
                </c:pt>
                <c:pt idx="71">
                  <c:v>182530.32214087294</c:v>
                </c:pt>
                <c:pt idx="72">
                  <c:v>186865.10823904455</c:v>
                </c:pt>
                <c:pt idx="73">
                  <c:v>191188.14557230094</c:v>
                </c:pt>
                <c:pt idx="74">
                  <c:v>195498.40744468439</c:v>
                </c:pt>
                <c:pt idx="75">
                  <c:v>199794.93339905862</c:v>
                </c:pt>
                <c:pt idx="76">
                  <c:v>204076.8258688341</c:v>
                </c:pt>
                <c:pt idx="77">
                  <c:v>208343.24697705731</c:v>
                </c:pt>
                <c:pt idx="78">
                  <c:v>212593.41547963288</c:v>
                </c:pt>
                <c:pt idx="79">
                  <c:v>216826.6038482133</c:v>
                </c:pt>
                <c:pt idx="80">
                  <c:v>221042.13548748786</c:v>
                </c:pt>
                <c:pt idx="81">
                  <c:v>225239.38208319098</c:v>
                </c:pt>
                <c:pt idx="82">
                  <c:v>229417.76107525194</c:v>
                </c:pt>
                <c:pt idx="83">
                  <c:v>233576.73325173426</c:v>
                </c:pt>
                <c:pt idx="84">
                  <c:v>237715.80045869373</c:v>
                </c:pt>
                <c:pt idx="85">
                  <c:v>241834.50342110274</c:v>
                </c:pt>
                <c:pt idx="86">
                  <c:v>245932.41967014803</c:v>
                </c:pt>
                <c:pt idx="87">
                  <c:v>250009.161572482</c:v>
                </c:pt>
                <c:pt idx="88">
                  <c:v>254064.37445729427</c:v>
                </c:pt>
                <c:pt idx="89">
                  <c:v>258097.73483554664</c:v>
                </c:pt>
                <c:pt idx="90">
                  <c:v>262108.94870899411</c:v>
                </c:pt>
                <c:pt idx="91">
                  <c:v>266097.74996345356</c:v>
                </c:pt>
                <c:pt idx="92">
                  <c:v>270063.89884282975</c:v>
                </c:pt>
                <c:pt idx="93">
                  <c:v>274007.18050037295</c:v>
                </c:pt>
                <c:pt idx="94">
                  <c:v>277927.40362318454</c:v>
                </c:pt>
                <c:pt idx="95">
                  <c:v>281824.39912628004</c:v>
                </c:pt>
                <c:pt idx="96">
                  <c:v>285698.01891354332</c:v>
                </c:pt>
                <c:pt idx="97">
                  <c:v>289548.13470137719</c:v>
                </c:pt>
                <c:pt idx="98">
                  <c:v>293374.63690273778</c:v>
                </c:pt>
                <c:pt idx="99">
                  <c:v>297177.43356838374</c:v>
                </c:pt>
                <c:pt idx="100">
                  <c:v>300956.44938192994</c:v>
                </c:pt>
                <c:pt idx="101">
                  <c:v>304711.6247071239</c:v>
                </c:pt>
                <c:pt idx="102">
                  <c:v>308442.91468376195</c:v>
                </c:pt>
                <c:pt idx="103">
                  <c:v>312150.28837013652</c:v>
                </c:pt>
                <c:pt idx="104">
                  <c:v>315833.72793000349</c:v>
                </c:pt>
                <c:pt idx="105">
                  <c:v>319493.22786118998</c:v>
                </c:pt>
                <c:pt idx="106">
                  <c:v>323128.79426444159</c:v>
                </c:pt>
                <c:pt idx="107">
                  <c:v>326740.44414983044</c:v>
                </c:pt>
                <c:pt idx="108">
                  <c:v>330328.20477913698</c:v>
                </c:pt>
                <c:pt idx="109">
                  <c:v>333892.11304258491</c:v>
                </c:pt>
                <c:pt idx="110">
                  <c:v>337432.21486773581</c:v>
                </c:pt>
                <c:pt idx="111">
                  <c:v>340948.56465917663</c:v>
                </c:pt>
                <c:pt idx="112">
                  <c:v>344441.2247673067</c:v>
                </c:pt>
                <c:pt idx="113">
                  <c:v>347910.26498505211</c:v>
                </c:pt>
                <c:pt idx="114">
                  <c:v>351355.7620705337</c:v>
                </c:pt>
                <c:pt idx="115">
                  <c:v>354777.79929492064</c:v>
                </c:pt>
                <c:pt idx="116">
                  <c:v>358176.46601367882</c:v>
                </c:pt>
                <c:pt idx="117">
                  <c:v>361551.85726076807</c:v>
                </c:pt>
                <c:pt idx="118">
                  <c:v>364904.07336352021</c:v>
                </c:pt>
                <c:pt idx="119">
                  <c:v>368233.21957815805</c:v>
                </c:pt>
                <c:pt idx="120">
                  <c:v>371539.40574434999</c:v>
                </c:pt>
                <c:pt idx="121">
                  <c:v>374822.74595815339</c:v>
                </c:pt>
                <c:pt idx="122">
                  <c:v>378083.35826195701</c:v>
                </c:pt>
                <c:pt idx="123">
                  <c:v>381321.36435096891</c:v>
                </c:pt>
                <c:pt idx="124">
                  <c:v>384536.8892954312</c:v>
                </c:pt>
                <c:pt idx="125">
                  <c:v>387730.06127725559</c:v>
                </c:pt>
                <c:pt idx="126">
                  <c:v>390901.01134108438</c:v>
                </c:pt>
                <c:pt idx="127">
                  <c:v>394049.87315821671</c:v>
                </c:pt>
                <c:pt idx="128">
                  <c:v>397176.78280363441</c:v>
                </c:pt>
                <c:pt idx="129">
                  <c:v>400281.87854462513</c:v>
                </c:pt>
                <c:pt idx="130">
                  <c:v>403365.30064092472</c:v>
                </c:pt>
                <c:pt idx="131">
                  <c:v>406427.19115590292</c:v>
                </c:pt>
                <c:pt idx="132">
                  <c:v>409467.69377734995</c:v>
                </c:pt>
                <c:pt idx="133">
                  <c:v>412486.95364876854</c:v>
                </c:pt>
                <c:pt idx="134">
                  <c:v>415485.11720955791</c:v>
                </c:pt>
                <c:pt idx="135">
                  <c:v>418462.33204347425</c:v>
                </c:pt>
                <c:pt idx="136">
                  <c:v>421418.74673663627</c:v>
                </c:pt>
                <c:pt idx="137">
                  <c:v>424354.51074190257</c:v>
                </c:pt>
                <c:pt idx="138">
                  <c:v>427269.77425213991</c:v>
                </c:pt>
                <c:pt idx="139">
                  <c:v>430164.68807965855</c:v>
                </c:pt>
                <c:pt idx="140">
                  <c:v>433039.40354292194</c:v>
                </c:pt>
                <c:pt idx="141">
                  <c:v>435894.07235921046</c:v>
                </c:pt>
                <c:pt idx="142">
                  <c:v>438728.84654406155</c:v>
                </c:pt>
                <c:pt idx="143">
                  <c:v>441543.87831581233</c:v>
                </c:pt>
                <c:pt idx="144">
                  <c:v>444339.320005888</c:v>
                </c:pt>
                <c:pt idx="145">
                  <c:v>447115.32397453731</c:v>
                </c:pt>
                <c:pt idx="146">
                  <c:v>449872.0425310288</c:v>
                </c:pt>
                <c:pt idx="147">
                  <c:v>452609.62785896874</c:v>
                </c:pt>
                <c:pt idx="148">
                  <c:v>455328.23194589099</c:v>
                </c:pt>
                <c:pt idx="149">
                  <c:v>458028.00651703193</c:v>
                </c:pt>
                <c:pt idx="150">
                  <c:v>460709.10297328234</c:v>
                </c:pt>
                <c:pt idx="151">
                  <c:v>463371.67233269825</c:v>
                </c:pt>
                <c:pt idx="152">
                  <c:v>466015.86517597613</c:v>
                </c:pt>
                <c:pt idx="153">
                  <c:v>468641.83159498754</c:v>
                </c:pt>
                <c:pt idx="154">
                  <c:v>471249.72114483942</c:v>
                </c:pt>
                <c:pt idx="155">
                  <c:v>473839.68279893766</c:v>
                </c:pt>
                <c:pt idx="156">
                  <c:v>476411.86490706127</c:v>
                </c:pt>
                <c:pt idx="157">
                  <c:v>478966.4151558429</c:v>
                </c:pt>
                <c:pt idx="158">
                  <c:v>481503.48053265491</c:v>
                </c:pt>
                <c:pt idx="159">
                  <c:v>484023.20729111874</c:v>
                </c:pt>
                <c:pt idx="160">
                  <c:v>486525.74091958709</c:v>
                </c:pt>
                <c:pt idx="161">
                  <c:v>489011.22611178958</c:v>
                </c:pt>
                <c:pt idx="162">
                  <c:v>491479.80673928949</c:v>
                </c:pt>
                <c:pt idx="163">
                  <c:v>493931.62582656316</c:v>
                </c:pt>
                <c:pt idx="164">
                  <c:v>496366.82552714605</c:v>
                </c:pt>
                <c:pt idx="165">
                  <c:v>498785.54710267723</c:v>
                </c:pt>
                <c:pt idx="166">
                  <c:v>501187.93090268149</c:v>
                </c:pt>
                <c:pt idx="167">
                  <c:v>503574.11634648434</c:v>
                </c:pt>
                <c:pt idx="168">
                  <c:v>505944.24190683867</c:v>
                </c:pt>
                <c:pt idx="169">
                  <c:v>508298.44509440864</c:v>
                </c:pt>
                <c:pt idx="170">
                  <c:v>510636.8624444115</c:v>
                </c:pt>
                <c:pt idx="171">
                  <c:v>512959.62950387434</c:v>
                </c:pt>
                <c:pt idx="172">
                  <c:v>515266.88082062011</c:v>
                </c:pt>
                <c:pt idx="173">
                  <c:v>517558.74993329454</c:v>
                </c:pt>
                <c:pt idx="174">
                  <c:v>519835.36936238885</c:v>
                </c:pt>
                <c:pt idx="175">
                  <c:v>522096.87060247926</c:v>
                </c:pt>
                <c:pt idx="176">
                  <c:v>524343.38411540946</c:v>
                </c:pt>
                <c:pt idx="177">
                  <c:v>526575.03932445624</c:v>
                </c:pt>
                <c:pt idx="178">
                  <c:v>528791.96460931795</c:v>
                </c:pt>
                <c:pt idx="179">
                  <c:v>530994.28730200452</c:v>
                </c:pt>
                <c:pt idx="180">
                  <c:v>533182.13368353492</c:v>
                </c:pt>
                <c:pt idx="181">
                  <c:v>535355.62898136268</c:v>
                </c:pt>
                <c:pt idx="182">
                  <c:v>537514.89736744983</c:v>
                </c:pt>
                <c:pt idx="183">
                  <c:v>539660.06195728143</c:v>
                </c:pt>
                <c:pt idx="184">
                  <c:v>541791.24480909214</c:v>
                </c:pt>
                <c:pt idx="185">
                  <c:v>543908.56692407699</c:v>
                </c:pt>
                <c:pt idx="186">
                  <c:v>546012.14824696281</c:v>
                </c:pt>
                <c:pt idx="187">
                  <c:v>548102.10766712029</c:v>
                </c:pt>
                <c:pt idx="188">
                  <c:v>550178.56302023679</c:v>
                </c:pt>
                <c:pt idx="189">
                  <c:v>552241.6310905409</c:v>
                </c:pt>
                <c:pt idx="190">
                  <c:v>554291.42761306127</c:v>
                </c:pt>
                <c:pt idx="191">
                  <c:v>556328.06727703975</c:v>
                </c:pt>
                <c:pt idx="192">
                  <c:v>558351.66372887208</c:v>
                </c:pt>
                <c:pt idx="193">
                  <c:v>560362.32957618323</c:v>
                </c:pt>
                <c:pt idx="194">
                  <c:v>562360.17639165628</c:v>
                </c:pt>
                <c:pt idx="195">
                  <c:v>564345.31471745996</c:v>
                </c:pt>
                <c:pt idx="196">
                  <c:v>566317.85407013004</c:v>
                </c:pt>
                <c:pt idx="197">
                  <c:v>568277.90294536564</c:v>
                </c:pt>
                <c:pt idx="198">
                  <c:v>570225.56882328505</c:v>
                </c:pt>
                <c:pt idx="199">
                  <c:v>572160.95817388059</c:v>
                </c:pt>
                <c:pt idx="200">
                  <c:v>574084.17646274786</c:v>
                </c:pt>
                <c:pt idx="201">
                  <c:v>575995.32815716276</c:v>
                </c:pt>
                <c:pt idx="202">
                  <c:v>577894.51673184987</c:v>
                </c:pt>
                <c:pt idx="203">
                  <c:v>579781.84467558644</c:v>
                </c:pt>
                <c:pt idx="204">
                  <c:v>581657.41349738312</c:v>
                </c:pt>
                <c:pt idx="205">
                  <c:v>583521.32373343722</c:v>
                </c:pt>
                <c:pt idx="206">
                  <c:v>585373.67495346768</c:v>
                </c:pt>
                <c:pt idx="207">
                  <c:v>587214.56576787052</c:v>
                </c:pt>
                <c:pt idx="208">
                  <c:v>589044.09383474989</c:v>
                </c:pt>
                <c:pt idx="209">
                  <c:v>590862.35586669925</c:v>
                </c:pt>
                <c:pt idx="210">
                  <c:v>592669.44763841236</c:v>
                </c:pt>
                <c:pt idx="211">
                  <c:v>594465.46399359719</c:v>
                </c:pt>
                <c:pt idx="212">
                  <c:v>596250.49885263911</c:v>
                </c:pt>
                <c:pt idx="213">
                  <c:v>598024.6452198294</c:v>
                </c:pt>
                <c:pt idx="214">
                  <c:v>599787.99519103614</c:v>
                </c:pt>
                <c:pt idx="215">
                  <c:v>601540.63996104908</c:v>
                </c:pt>
                <c:pt idx="216">
                  <c:v>603282.66983137222</c:v>
                </c:pt>
                <c:pt idx="217">
                  <c:v>605014.17421768501</c:v>
                </c:pt>
                <c:pt idx="218">
                  <c:v>606735.24165777862</c:v>
                </c:pt>
                <c:pt idx="219">
                  <c:v>608445.95981887646</c:v>
                </c:pt>
                <c:pt idx="220">
                  <c:v>610146.41550574324</c:v>
                </c:pt>
                <c:pt idx="221">
                  <c:v>611836.6946681604</c:v>
                </c:pt>
                <c:pt idx="222">
                  <c:v>613516.88240876328</c:v>
                </c:pt>
                <c:pt idx="223">
                  <c:v>615187.0629908446</c:v>
                </c:pt>
                <c:pt idx="224">
                  <c:v>616847.31984598504</c:v>
                </c:pt>
                <c:pt idx="225">
                  <c:v>618497.73558193143</c:v>
                </c:pt>
                <c:pt idx="226">
                  <c:v>620138.39199026627</c:v>
                </c:pt>
                <c:pt idx="227">
                  <c:v>621769.37005424756</c:v>
                </c:pt>
                <c:pt idx="228">
                  <c:v>623390.7499562439</c:v>
                </c:pt>
                <c:pt idx="229">
                  <c:v>625002.61108589289</c:v>
                </c:pt>
                <c:pt idx="230">
                  <c:v>626605.03204732866</c:v>
                </c:pt>
                <c:pt idx="231">
                  <c:v>628198.09066718956</c:v>
                </c:pt>
                <c:pt idx="232">
                  <c:v>629781.86400191335</c:v>
                </c:pt>
                <c:pt idx="233">
                  <c:v>631356.42834574438</c:v>
                </c:pt>
                <c:pt idx="234">
                  <c:v>632921.85923792049</c:v>
                </c:pt>
                <c:pt idx="235">
                  <c:v>634478.23147035192</c:v>
                </c:pt>
                <c:pt idx="236">
                  <c:v>636025.61909521243</c:v>
                </c:pt>
                <c:pt idx="237">
                  <c:v>637564.0954322766</c:v>
                </c:pt>
                <c:pt idx="238">
                  <c:v>639093.73307632585</c:v>
                </c:pt>
                <c:pt idx="239">
                  <c:v>640614.60390455369</c:v>
                </c:pt>
                <c:pt idx="240">
                  <c:v>642126.77908394602</c:v>
                </c:pt>
                <c:pt idx="241">
                  <c:v>643630.32907846733</c:v>
                </c:pt>
                <c:pt idx="242">
                  <c:v>645125.3236564371</c:v>
                </c:pt>
                <c:pt idx="243">
                  <c:v>646611.83189744665</c:v>
                </c:pt>
                <c:pt idx="244">
                  <c:v>648089.92219979432</c:v>
                </c:pt>
                <c:pt idx="245">
                  <c:v>649559.66228742769</c:v>
                </c:pt>
                <c:pt idx="246">
                  <c:v>651021.11921698845</c:v>
                </c:pt>
                <c:pt idx="247">
                  <c:v>652474.35938481311</c:v>
                </c:pt>
                <c:pt idx="248">
                  <c:v>653919.44853373046</c:v>
                </c:pt>
                <c:pt idx="249">
                  <c:v>655356.45176021219</c:v>
                </c:pt>
                <c:pt idx="250">
                  <c:v>656785.43352092139</c:v>
                </c:pt>
                <c:pt idx="251">
                  <c:v>658206.45763957372</c:v>
                </c:pt>
                <c:pt idx="252">
                  <c:v>659619.58731362713</c:v>
                </c:pt>
                <c:pt idx="253">
                  <c:v>661024.88512100966</c:v>
                </c:pt>
                <c:pt idx="254">
                  <c:v>662422.41302656266</c:v>
                </c:pt>
                <c:pt idx="255">
                  <c:v>663812.23238878208</c:v>
                </c:pt>
                <c:pt idx="256">
                  <c:v>665194.40396594245</c:v>
                </c:pt>
                <c:pt idx="257">
                  <c:v>666568.98792290874</c:v>
                </c:pt>
                <c:pt idx="258">
                  <c:v>667936.04383722937</c:v>
                </c:pt>
                <c:pt idx="259">
                  <c:v>669295.63070549176</c:v>
                </c:pt>
                <c:pt idx="260">
                  <c:v>670647.80694970349</c:v>
                </c:pt>
                <c:pt idx="261">
                  <c:v>671992.63042326539</c:v>
                </c:pt>
                <c:pt idx="262">
                  <c:v>673330.15841710928</c:v>
                </c:pt>
                <c:pt idx="263">
                  <c:v>674660.44766600698</c:v>
                </c:pt>
                <c:pt idx="264">
                  <c:v>675983.55435422156</c:v>
                </c:pt>
                <c:pt idx="265">
                  <c:v>677299.53412167577</c:v>
                </c:pt>
                <c:pt idx="266">
                  <c:v>678608.44206984877</c:v>
                </c:pt>
                <c:pt idx="267">
                  <c:v>679910.33276742324</c:v>
                </c:pt>
                <c:pt idx="268">
                  <c:v>681205.26025625144</c:v>
                </c:pt>
                <c:pt idx="269">
                  <c:v>682493.27805695822</c:v>
                </c:pt>
                <c:pt idx="270">
                  <c:v>683774.43917450355</c:v>
                </c:pt>
                <c:pt idx="271">
                  <c:v>685048.79610400612</c:v>
                </c:pt>
                <c:pt idx="272">
                  <c:v>686316.40083603712</c:v>
                </c:pt>
                <c:pt idx="273">
                  <c:v>687577.30486222974</c:v>
                </c:pt>
                <c:pt idx="274">
                  <c:v>688831.55918083957</c:v>
                </c:pt>
                <c:pt idx="275">
                  <c:v>690079.2143015844</c:v>
                </c:pt>
                <c:pt idx="276">
                  <c:v>691320.32025154983</c:v>
                </c:pt>
                <c:pt idx="277">
                  <c:v>692554.926580125</c:v>
                </c:pt>
                <c:pt idx="278">
                  <c:v>693783.08236425254</c:v>
                </c:pt>
                <c:pt idx="279">
                  <c:v>695004.83621351316</c:v>
                </c:pt>
                <c:pt idx="280">
                  <c:v>696220.23627526185</c:v>
                </c:pt>
                <c:pt idx="281">
                  <c:v>697429.33023973962</c:v>
                </c:pt>
                <c:pt idx="282">
                  <c:v>698632.16534479347</c:v>
                </c:pt>
                <c:pt idx="283">
                  <c:v>699828.78838100261</c:v>
                </c:pt>
                <c:pt idx="284">
                  <c:v>701019.24569658015</c:v>
                </c:pt>
                <c:pt idx="285">
                  <c:v>702203.58320185042</c:v>
                </c:pt>
                <c:pt idx="286">
                  <c:v>703381.84637435374</c:v>
                </c:pt>
                <c:pt idx="287">
                  <c:v>704554.08026355784</c:v>
                </c:pt>
                <c:pt idx="288">
                  <c:v>705720.32949511672</c:v>
                </c:pt>
                <c:pt idx="289">
                  <c:v>706880.63827583927</c:v>
                </c:pt>
                <c:pt idx="290">
                  <c:v>708035.05039813905</c:v>
                </c:pt>
                <c:pt idx="291">
                  <c:v>709183.60924448958</c:v>
                </c:pt>
                <c:pt idx="292">
                  <c:v>710326.35779181158</c:v>
                </c:pt>
                <c:pt idx="293">
                  <c:v>711463.33861602063</c:v>
                </c:pt>
                <c:pt idx="294">
                  <c:v>712594.59389625501</c:v>
                </c:pt>
                <c:pt idx="295">
                  <c:v>713720.16541919077</c:v>
                </c:pt>
                <c:pt idx="296">
                  <c:v>714840.09458329529</c:v>
                </c:pt>
                <c:pt idx="297">
                  <c:v>715954.42240307259</c:v>
                </c:pt>
                <c:pt idx="298">
                  <c:v>717063.18951309449</c:v>
                </c:pt>
                <c:pt idx="299">
                  <c:v>718166.43617223809</c:v>
                </c:pt>
                <c:pt idx="300">
                  <c:v>719264.2022676192</c:v>
                </c:pt>
                <c:pt idx="301">
                  <c:v>720356.52731870743</c:v>
                </c:pt>
                <c:pt idx="302">
                  <c:v>721443.45048122352</c:v>
                </c:pt>
                <c:pt idx="303">
                  <c:v>722525.0105510531</c:v>
                </c:pt>
                <c:pt idx="304">
                  <c:v>723601.24596810318</c:v>
                </c:pt>
                <c:pt idx="305">
                  <c:v>724672.1948203072</c:v>
                </c:pt>
                <c:pt idx="306">
                  <c:v>725737.89484706696</c:v>
                </c:pt>
                <c:pt idx="307">
                  <c:v>726798.3834433622</c:v>
                </c:pt>
                <c:pt idx="308">
                  <c:v>727853.69766312616</c:v>
                </c:pt>
                <c:pt idx="309">
                  <c:v>728903.87422319688</c:v>
                </c:pt>
                <c:pt idx="310">
                  <c:v>729948.94950660993</c:v>
                </c:pt>
                <c:pt idx="311">
                  <c:v>730988.95956645266</c:v>
                </c:pt>
                <c:pt idx="312">
                  <c:v>732023.94012927834</c:v>
                </c:pt>
                <c:pt idx="313">
                  <c:v>733053.92659850849</c:v>
                </c:pt>
                <c:pt idx="314">
                  <c:v>734078.95405800117</c:v>
                </c:pt>
                <c:pt idx="315">
                  <c:v>735099.05727540422</c:v>
                </c:pt>
                <c:pt idx="316">
                  <c:v>736114.27070553484</c:v>
                </c:pt>
                <c:pt idx="317">
                  <c:v>737124.62849373941</c:v>
                </c:pt>
                <c:pt idx="318">
                  <c:v>738130.16447912855</c:v>
                </c:pt>
                <c:pt idx="319">
                  <c:v>739130.91219775309</c:v>
                </c:pt>
                <c:pt idx="320">
                  <c:v>740126.90488604712</c:v>
                </c:pt>
                <c:pt idx="321">
                  <c:v>741118.17548377381</c:v>
                </c:pt>
                <c:pt idx="322">
                  <c:v>742104.75663733413</c:v>
                </c:pt>
                <c:pt idx="323">
                  <c:v>743086.6807026685</c:v>
                </c:pt>
                <c:pt idx="324">
                  <c:v>744063.97974857606</c:v>
                </c:pt>
                <c:pt idx="325">
                  <c:v>745036.68555949803</c:v>
                </c:pt>
                <c:pt idx="326">
                  <c:v>746004.82963868883</c:v>
                </c:pt>
                <c:pt idx="327">
                  <c:v>746968.44321111054</c:v>
                </c:pt>
                <c:pt idx="328">
                  <c:v>747927.55722631642</c:v>
                </c:pt>
                <c:pt idx="329">
                  <c:v>748882.20236137393</c:v>
                </c:pt>
                <c:pt idx="330">
                  <c:v>749832.40902381262</c:v>
                </c:pt>
                <c:pt idx="331">
                  <c:v>750778.20735431835</c:v>
                </c:pt>
                <c:pt idx="332">
                  <c:v>751719.62722949078</c:v>
                </c:pt>
                <c:pt idx="333">
                  <c:v>752656.69826481829</c:v>
                </c:pt>
                <c:pt idx="334">
                  <c:v>753589.44981721602</c:v>
                </c:pt>
                <c:pt idx="335">
                  <c:v>754517.91098768311</c:v>
                </c:pt>
                <c:pt idx="336">
                  <c:v>755442.11062418518</c:v>
                </c:pt>
                <c:pt idx="337">
                  <c:v>756362.07732410927</c:v>
                </c:pt>
                <c:pt idx="338">
                  <c:v>757277.83943685214</c:v>
                </c:pt>
                <c:pt idx="339">
                  <c:v>758189.42506652954</c:v>
                </c:pt>
                <c:pt idx="340">
                  <c:v>759096.86207442463</c:v>
                </c:pt>
                <c:pt idx="341">
                  <c:v>760000.17808146251</c:v>
                </c:pt>
                <c:pt idx="342">
                  <c:v>760899.40047075786</c:v>
                </c:pt>
                <c:pt idx="343">
                  <c:v>761794.5563901182</c:v>
                </c:pt>
                <c:pt idx="344">
                  <c:v>762685.67275433149</c:v>
                </c:pt>
                <c:pt idx="345">
                  <c:v>763572.77624759683</c:v>
                </c:pt>
                <c:pt idx="346">
                  <c:v>764455.89332610648</c:v>
                </c:pt>
                <c:pt idx="347">
                  <c:v>765335.0502199888</c:v>
                </c:pt>
                <c:pt idx="348">
                  <c:v>766210.27293602447</c:v>
                </c:pt>
                <c:pt idx="349">
                  <c:v>767081.58725963777</c:v>
                </c:pt>
                <c:pt idx="350">
                  <c:v>767949.01875737961</c:v>
                </c:pt>
                <c:pt idx="351">
                  <c:v>768812.59277897433</c:v>
                </c:pt>
                <c:pt idx="352">
                  <c:v>769672.33445965184</c:v>
                </c:pt>
                <c:pt idx="353">
                  <c:v>770528.26872228947</c:v>
                </c:pt>
                <c:pt idx="354">
                  <c:v>771380.42027954001</c:v>
                </c:pt>
                <c:pt idx="355">
                  <c:v>772228.81363606488</c:v>
                </c:pt>
                <c:pt idx="356">
                  <c:v>773073.47309053771</c:v>
                </c:pt>
                <c:pt idx="357">
                  <c:v>773914.42273779504</c:v>
                </c:pt>
                <c:pt idx="358">
                  <c:v>774751.68647083302</c:v>
                </c:pt>
                <c:pt idx="359">
                  <c:v>775585.28798290668</c:v>
                </c:pt>
                <c:pt idx="360">
                  <c:v>776415.25076950854</c:v>
                </c:pt>
                <c:pt idx="361">
                  <c:v>777241.59813039971</c:v>
                </c:pt>
                <c:pt idx="362">
                  <c:v>778064.35317148443</c:v>
                </c:pt>
                <c:pt idx="363">
                  <c:v>778883.53880695021</c:v>
                </c:pt>
                <c:pt idx="364">
                  <c:v>779699.17776090198</c:v>
                </c:pt>
                <c:pt idx="365">
                  <c:v>780511.29256948258</c:v>
                </c:pt>
                <c:pt idx="366">
                  <c:v>781319.90558274405</c:v>
                </c:pt>
                <c:pt idx="367">
                  <c:v>782125.03896639717</c:v>
                </c:pt>
                <c:pt idx="368">
                  <c:v>782926.71470371331</c:v>
                </c:pt>
                <c:pt idx="369">
                  <c:v>783724.95459730714</c:v>
                </c:pt>
                <c:pt idx="370">
                  <c:v>784519.78027099208</c:v>
                </c:pt>
                <c:pt idx="371">
                  <c:v>785311.21317151363</c:v>
                </c:pt>
                <c:pt idx="372">
                  <c:v>786099.27457026299</c:v>
                </c:pt>
                <c:pt idx="373">
                  <c:v>786883.98556513584</c:v>
                </c:pt>
                <c:pt idx="374">
                  <c:v>787665.36708202236</c:v>
                </c:pt>
                <c:pt idx="375">
                  <c:v>788443.43987688469</c:v>
                </c:pt>
                <c:pt idx="376">
                  <c:v>789218.22453690844</c:v>
                </c:pt>
                <c:pt idx="377">
                  <c:v>789989.74148264294</c:v>
                </c:pt>
                <c:pt idx="378">
                  <c:v>790758.01096942788</c:v>
                </c:pt>
                <c:pt idx="379">
                  <c:v>791523.05308894115</c:v>
                </c:pt>
                <c:pt idx="380">
                  <c:v>792284.88777098223</c:v>
                </c:pt>
                <c:pt idx="381">
                  <c:v>793043.53478486056</c:v>
                </c:pt>
                <c:pt idx="382">
                  <c:v>793799.01374113152</c:v>
                </c:pt>
                <c:pt idx="383">
                  <c:v>794551.3440931153</c:v>
                </c:pt>
                <c:pt idx="384">
                  <c:v>795300.54513826256</c:v>
                </c:pt>
                <c:pt idx="385">
                  <c:v>796046.63601987564</c:v>
                </c:pt>
                <c:pt idx="386">
                  <c:v>796789.63572856435</c:v>
                </c:pt>
                <c:pt idx="387">
                  <c:v>797529.56310365035</c:v>
                </c:pt>
                <c:pt idx="388">
                  <c:v>798266.43683456071</c:v>
                </c:pt>
                <c:pt idx="389">
                  <c:v>799000.27546251821</c:v>
                </c:pt>
                <c:pt idx="390">
                  <c:v>799731.09738178307</c:v>
                </c:pt>
                <c:pt idx="391">
                  <c:v>800458.92084114614</c:v>
                </c:pt>
                <c:pt idx="392">
                  <c:v>801183.76394523552</c:v>
                </c:pt>
                <c:pt idx="393">
                  <c:v>801905.64465602557</c:v>
                </c:pt>
                <c:pt idx="394">
                  <c:v>802624.5807940939</c:v>
                </c:pt>
                <c:pt idx="395">
                  <c:v>803340.59004012379</c:v>
                </c:pt>
                <c:pt idx="396">
                  <c:v>804053.68993599445</c:v>
                </c:pt>
                <c:pt idx="397">
                  <c:v>804763.89788639196</c:v>
                </c:pt>
                <c:pt idx="398">
                  <c:v>805471.23115994805</c:v>
                </c:pt>
                <c:pt idx="399">
                  <c:v>806175.70689050795</c:v>
                </c:pt>
                <c:pt idx="400">
                  <c:v>806877.34207848576</c:v>
                </c:pt>
                <c:pt idx="401">
                  <c:v>807576.1535921701</c:v>
                </c:pt>
                <c:pt idx="402">
                  <c:v>808272.15816890972</c:v>
                </c:pt>
                <c:pt idx="403">
                  <c:v>808965.3724163135</c:v>
                </c:pt>
                <c:pt idx="404">
                  <c:v>809655.8128135734</c:v>
                </c:pt>
                <c:pt idx="405">
                  <c:v>810343.49571260065</c:v>
                </c:pt>
                <c:pt idx="406">
                  <c:v>811028.4373391975</c:v>
                </c:pt>
                <c:pt idx="407">
                  <c:v>811710.65379445942</c:v>
                </c:pt>
                <c:pt idx="408">
                  <c:v>812390.16105564381</c:v>
                </c:pt>
                <c:pt idx="409">
                  <c:v>813066.97497745417</c:v>
                </c:pt>
                <c:pt idx="410">
                  <c:v>813741.11129326455</c:v>
                </c:pt>
                <c:pt idx="411">
                  <c:v>814412.58561618975</c:v>
                </c:pt>
                <c:pt idx="412">
                  <c:v>815081.41344018385</c:v>
                </c:pt>
                <c:pt idx="413">
                  <c:v>815747.61014123878</c:v>
                </c:pt>
                <c:pt idx="414">
                  <c:v>816411.19097825314</c:v>
                </c:pt>
                <c:pt idx="415">
                  <c:v>817072.17109449196</c:v>
                </c:pt>
                <c:pt idx="416">
                  <c:v>817730.56551827886</c:v>
                </c:pt>
                <c:pt idx="417">
                  <c:v>818386.38916432916</c:v>
                </c:pt>
                <c:pt idx="418">
                  <c:v>819039.65683466161</c:v>
                </c:pt>
                <c:pt idx="419">
                  <c:v>819690.38321971509</c:v>
                </c:pt>
                <c:pt idx="420">
                  <c:v>820338.58289931936</c:v>
                </c:pt>
                <c:pt idx="421">
                  <c:v>820984.27034364641</c:v>
                </c:pt>
                <c:pt idx="422">
                  <c:v>821627.4599144723</c:v>
                </c:pt>
                <c:pt idx="423">
                  <c:v>822268.16586594679</c:v>
                </c:pt>
                <c:pt idx="424">
                  <c:v>822906.40234554524</c:v>
                </c:pt>
                <c:pt idx="425">
                  <c:v>823542.18339523941</c:v>
                </c:pt>
                <c:pt idx="426">
                  <c:v>824175.52295232133</c:v>
                </c:pt>
                <c:pt idx="427">
                  <c:v>824806.43485031766</c:v>
                </c:pt>
                <c:pt idx="428">
                  <c:v>825434.93282020185</c:v>
                </c:pt>
                <c:pt idx="429">
                  <c:v>826061.03049096372</c:v>
                </c:pt>
                <c:pt idx="430">
                  <c:v>826684.74139076727</c:v>
                </c:pt>
                <c:pt idx="431">
                  <c:v>827306.07894782361</c:v>
                </c:pt>
                <c:pt idx="432">
                  <c:v>827925.05649118789</c:v>
                </c:pt>
                <c:pt idx="433">
                  <c:v>828541.68725181418</c:v>
                </c:pt>
                <c:pt idx="434">
                  <c:v>829155.9843634133</c:v>
                </c:pt>
                <c:pt idx="435">
                  <c:v>829767.96086316148</c:v>
                </c:pt>
                <c:pt idx="436">
                  <c:v>830377.62969277555</c:v>
                </c:pt>
                <c:pt idx="437">
                  <c:v>830985.00369930069</c:v>
                </c:pt>
                <c:pt idx="438">
                  <c:v>831590.09563586197</c:v>
                </c:pt>
                <c:pt idx="439">
                  <c:v>832192.91816263495</c:v>
                </c:pt>
                <c:pt idx="440">
                  <c:v>832793.48384761321</c:v>
                </c:pt>
                <c:pt idx="441">
                  <c:v>833391.80516745884</c:v>
                </c:pt>
                <c:pt idx="442">
                  <c:v>833987.89450828836</c:v>
                </c:pt>
                <c:pt idx="443">
                  <c:v>834581.76416648622</c:v>
                </c:pt>
                <c:pt idx="444">
                  <c:v>835173.42634960986</c:v>
                </c:pt>
                <c:pt idx="445">
                  <c:v>835762.89317680802</c:v>
                </c:pt>
                <c:pt idx="446">
                  <c:v>836350.17668021074</c:v>
                </c:pt>
                <c:pt idx="447">
                  <c:v>836935.28880517511</c:v>
                </c:pt>
                <c:pt idx="448">
                  <c:v>837518.24141117244</c:v>
                </c:pt>
                <c:pt idx="449">
                  <c:v>838099.04627274279</c:v>
                </c:pt>
                <c:pt idx="450">
                  <c:v>838677.71508000605</c:v>
                </c:pt>
                <c:pt idx="451">
                  <c:v>839254.25943964755</c:v>
                </c:pt>
                <c:pt idx="452">
                  <c:v>839828.69087536167</c:v>
                </c:pt>
                <c:pt idx="453">
                  <c:v>840401.02082876104</c:v>
                </c:pt>
                <c:pt idx="454">
                  <c:v>840971.26066008362</c:v>
                </c:pt>
                <c:pt idx="455">
                  <c:v>841539.42164890398</c:v>
                </c:pt>
                <c:pt idx="456">
                  <c:v>842105.51499469858</c:v>
                </c:pt>
                <c:pt idx="457">
                  <c:v>842669.55181784078</c:v>
                </c:pt>
                <c:pt idx="458">
                  <c:v>843231.54315996042</c:v>
                </c:pt>
                <c:pt idx="459">
                  <c:v>843791.4999847248</c:v>
                </c:pt>
                <c:pt idx="460">
                  <c:v>844349.43317868502</c:v>
                </c:pt>
                <c:pt idx="461">
                  <c:v>844905.35355181596</c:v>
                </c:pt>
                <c:pt idx="462">
                  <c:v>845459.27183814975</c:v>
                </c:pt>
                <c:pt idx="463">
                  <c:v>846011.19869634963</c:v>
                </c:pt>
                <c:pt idx="464">
                  <c:v>846561.14471067803</c:v>
                </c:pt>
                <c:pt idx="465">
                  <c:v>847109.12039128121</c:v>
                </c:pt>
                <c:pt idx="466">
                  <c:v>847655.13617501082</c:v>
                </c:pt>
                <c:pt idx="467">
                  <c:v>848199.20242599701</c:v>
                </c:pt>
                <c:pt idx="468">
                  <c:v>848741.32943639753</c:v>
                </c:pt>
                <c:pt idx="469">
                  <c:v>849281.52742679359</c:v>
                </c:pt>
                <c:pt idx="470">
                  <c:v>849819.8065468967</c:v>
                </c:pt>
                <c:pt idx="471">
                  <c:v>850356.17687624774</c:v>
                </c:pt>
                <c:pt idx="472">
                  <c:v>850890.64842472482</c:v>
                </c:pt>
                <c:pt idx="473">
                  <c:v>851423.23113311629</c:v>
                </c:pt>
                <c:pt idx="474">
                  <c:v>851953.93487370107</c:v>
                </c:pt>
                <c:pt idx="475">
                  <c:v>852482.76945096778</c:v>
                </c:pt>
                <c:pt idx="476">
                  <c:v>853009.74460204225</c:v>
                </c:pt>
                <c:pt idx="477">
                  <c:v>853534.86999720533</c:v>
                </c:pt>
                <c:pt idx="478">
                  <c:v>854058.15524070966</c:v>
                </c:pt>
                <c:pt idx="479">
                  <c:v>854579.60987108003</c:v>
                </c:pt>
                <c:pt idx="480">
                  <c:v>855099.24336176878</c:v>
                </c:pt>
                <c:pt idx="481">
                  <c:v>855617.06512168562</c:v>
                </c:pt>
                <c:pt idx="482">
                  <c:v>856133.08449588891</c:v>
                </c:pt>
                <c:pt idx="483">
                  <c:v>856647.31076570973</c:v>
                </c:pt>
                <c:pt idx="484">
                  <c:v>857159.75314983586</c:v>
                </c:pt>
                <c:pt idx="485">
                  <c:v>857670.42080434307</c:v>
                </c:pt>
                <c:pt idx="486">
                  <c:v>858179.32282364706</c:v>
                </c:pt>
                <c:pt idx="487">
                  <c:v>858686.46824053314</c:v>
                </c:pt>
                <c:pt idx="488">
                  <c:v>859191.8660271595</c:v>
                </c:pt>
                <c:pt idx="489">
                  <c:v>859695.52509524405</c:v>
                </c:pt>
                <c:pt idx="490">
                  <c:v>860197.45429659751</c:v>
                </c:pt>
                <c:pt idx="491">
                  <c:v>860697.66242378345</c:v>
                </c:pt>
                <c:pt idx="492">
                  <c:v>861196.15821042121</c:v>
                </c:pt>
                <c:pt idx="493">
                  <c:v>861692.95033182949</c:v>
                </c:pt>
                <c:pt idx="494">
                  <c:v>862188.04740536422</c:v>
                </c:pt>
                <c:pt idx="495">
                  <c:v>862681.45799099095</c:v>
                </c:pt>
                <c:pt idx="496">
                  <c:v>863173.19059163006</c:v>
                </c:pt>
                <c:pt idx="497">
                  <c:v>863663.2536539532</c:v>
                </c:pt>
                <c:pt idx="498">
                  <c:v>864151.65556832787</c:v>
                </c:pt>
                <c:pt idx="499">
                  <c:v>864638.40466976212</c:v>
                </c:pt>
              </c:numCache>
            </c:numRef>
          </c:yVal>
          <c:smooth val="1"/>
        </c:ser>
        <c:ser>
          <c:idx val="0"/>
          <c:order val="1"/>
          <c:tx>
            <c:v>Exp.Total Cost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'Input-Graph'!$E$2:$E$501</c:f>
              <c:numCache>
                <c:formatCode>0</c:formatCode>
                <c:ptCount val="500"/>
                <c:pt idx="0">
                  <c:v>151603.12150000001</c:v>
                </c:pt>
                <c:pt idx="1">
                  <c:v>153206.24299999999</c:v>
                </c:pt>
                <c:pt idx="2">
                  <c:v>154809.3645</c:v>
                </c:pt>
                <c:pt idx="3">
                  <c:v>156412.486</c:v>
                </c:pt>
                <c:pt idx="4">
                  <c:v>158015.60750000001</c:v>
                </c:pt>
                <c:pt idx="5">
                  <c:v>159618.72899999999</c:v>
                </c:pt>
                <c:pt idx="6">
                  <c:v>161221.8505</c:v>
                </c:pt>
                <c:pt idx="7">
                  <c:v>162824.97200000001</c:v>
                </c:pt>
                <c:pt idx="8">
                  <c:v>164428.09349999999</c:v>
                </c:pt>
                <c:pt idx="9">
                  <c:v>166031.215</c:v>
                </c:pt>
                <c:pt idx="10">
                  <c:v>167634.3365</c:v>
                </c:pt>
                <c:pt idx="11">
                  <c:v>169237.45800000001</c:v>
                </c:pt>
                <c:pt idx="12">
                  <c:v>170840.57949999999</c:v>
                </c:pt>
                <c:pt idx="13">
                  <c:v>172443.701</c:v>
                </c:pt>
                <c:pt idx="14">
                  <c:v>174046.82250000001</c:v>
                </c:pt>
                <c:pt idx="15">
                  <c:v>175649.94399999999</c:v>
                </c:pt>
                <c:pt idx="16">
                  <c:v>177253.0655</c:v>
                </c:pt>
                <c:pt idx="17">
                  <c:v>178856.18700000001</c:v>
                </c:pt>
                <c:pt idx="18">
                  <c:v>180459.30850000001</c:v>
                </c:pt>
                <c:pt idx="19">
                  <c:v>182062.43</c:v>
                </c:pt>
                <c:pt idx="20">
                  <c:v>183665.5515</c:v>
                </c:pt>
                <c:pt idx="21">
                  <c:v>185268.67300000001</c:v>
                </c:pt>
                <c:pt idx="22">
                  <c:v>186871.79449999999</c:v>
                </c:pt>
                <c:pt idx="23">
                  <c:v>188474.916</c:v>
                </c:pt>
                <c:pt idx="24">
                  <c:v>190078.03750000001</c:v>
                </c:pt>
                <c:pt idx="25">
                  <c:v>191681.15900000001</c:v>
                </c:pt>
                <c:pt idx="26">
                  <c:v>193284.28049999999</c:v>
                </c:pt>
                <c:pt idx="27">
                  <c:v>194887.402</c:v>
                </c:pt>
                <c:pt idx="28">
                  <c:v>196490.52350000001</c:v>
                </c:pt>
                <c:pt idx="29">
                  <c:v>198093.64499999999</c:v>
                </c:pt>
                <c:pt idx="30">
                  <c:v>199696.7665</c:v>
                </c:pt>
                <c:pt idx="31">
                  <c:v>201299.88800000001</c:v>
                </c:pt>
                <c:pt idx="32">
                  <c:v>202903.00949999999</c:v>
                </c:pt>
                <c:pt idx="33">
                  <c:v>204506.13099999999</c:v>
                </c:pt>
                <c:pt idx="34">
                  <c:v>206109.2525</c:v>
                </c:pt>
                <c:pt idx="35">
                  <c:v>207712.37400000001</c:v>
                </c:pt>
                <c:pt idx="36">
                  <c:v>209315.49549999999</c:v>
                </c:pt>
                <c:pt idx="37">
                  <c:v>210918.617</c:v>
                </c:pt>
                <c:pt idx="38">
                  <c:v>212521.73850000001</c:v>
                </c:pt>
                <c:pt idx="39">
                  <c:v>214124.86</c:v>
                </c:pt>
                <c:pt idx="40">
                  <c:v>215727.98149999999</c:v>
                </c:pt>
                <c:pt idx="41">
                  <c:v>217331.103</c:v>
                </c:pt>
                <c:pt idx="42">
                  <c:v>218934.22450000001</c:v>
                </c:pt>
                <c:pt idx="43">
                  <c:v>220537.34599999999</c:v>
                </c:pt>
                <c:pt idx="44">
                  <c:v>222140.4675</c:v>
                </c:pt>
                <c:pt idx="45">
                  <c:v>223743.58900000001</c:v>
                </c:pt>
                <c:pt idx="46">
                  <c:v>225346.71049999999</c:v>
                </c:pt>
                <c:pt idx="47">
                  <c:v>226949.83199999999</c:v>
                </c:pt>
                <c:pt idx="48">
                  <c:v>228552.9535</c:v>
                </c:pt>
                <c:pt idx="49">
                  <c:v>230156.07500000001</c:v>
                </c:pt>
                <c:pt idx="50">
                  <c:v>231759.19649999999</c:v>
                </c:pt>
                <c:pt idx="51">
                  <c:v>233362.318</c:v>
                </c:pt>
                <c:pt idx="52">
                  <c:v>234965.43950000001</c:v>
                </c:pt>
                <c:pt idx="53">
                  <c:v>236568.56099999999</c:v>
                </c:pt>
                <c:pt idx="54">
                  <c:v>238171.6825</c:v>
                </c:pt>
                <c:pt idx="55">
                  <c:v>239774.804</c:v>
                </c:pt>
                <c:pt idx="56">
                  <c:v>241377.92550000001</c:v>
                </c:pt>
                <c:pt idx="57">
                  <c:v>242981.04699999999</c:v>
                </c:pt>
                <c:pt idx="58">
                  <c:v>244584.1685</c:v>
                </c:pt>
                <c:pt idx="59">
                  <c:v>246187.29</c:v>
                </c:pt>
                <c:pt idx="60">
                  <c:v>247790.41149999999</c:v>
                </c:pt>
                <c:pt idx="61">
                  <c:v>249393.533</c:v>
                </c:pt>
                <c:pt idx="62">
                  <c:v>250996.6545</c:v>
                </c:pt>
                <c:pt idx="63">
                  <c:v>252599.77600000001</c:v>
                </c:pt>
                <c:pt idx="64">
                  <c:v>254202.89749999999</c:v>
                </c:pt>
                <c:pt idx="65">
                  <c:v>255806.019</c:v>
                </c:pt>
                <c:pt idx="66">
                  <c:v>257409.14050000001</c:v>
                </c:pt>
                <c:pt idx="67">
                  <c:v>259012.26199999999</c:v>
                </c:pt>
                <c:pt idx="68">
                  <c:v>260615.3835</c:v>
                </c:pt>
                <c:pt idx="69">
                  <c:v>262218.505</c:v>
                </c:pt>
                <c:pt idx="70">
                  <c:v>263821.62650000001</c:v>
                </c:pt>
                <c:pt idx="71">
                  <c:v>265424.74800000002</c:v>
                </c:pt>
                <c:pt idx="72">
                  <c:v>267027.86949999997</c:v>
                </c:pt>
                <c:pt idx="73">
                  <c:v>268630.99099999998</c:v>
                </c:pt>
                <c:pt idx="74">
                  <c:v>270234.11249999999</c:v>
                </c:pt>
                <c:pt idx="75">
                  <c:v>271837.234</c:v>
                </c:pt>
                <c:pt idx="76">
                  <c:v>273440.35550000001</c:v>
                </c:pt>
                <c:pt idx="77">
                  <c:v>275043.47700000001</c:v>
                </c:pt>
                <c:pt idx="78">
                  <c:v>276646.59850000002</c:v>
                </c:pt>
                <c:pt idx="79">
                  <c:v>278249.71999999997</c:v>
                </c:pt>
                <c:pt idx="80">
                  <c:v>279852.84149999998</c:v>
                </c:pt>
                <c:pt idx="81">
                  <c:v>281455.96299999999</c:v>
                </c:pt>
                <c:pt idx="82">
                  <c:v>283059.0845</c:v>
                </c:pt>
                <c:pt idx="83">
                  <c:v>284662.20600000001</c:v>
                </c:pt>
                <c:pt idx="84">
                  <c:v>286265.32750000001</c:v>
                </c:pt>
                <c:pt idx="85">
                  <c:v>287868.44900000002</c:v>
                </c:pt>
                <c:pt idx="86">
                  <c:v>289471.57049999997</c:v>
                </c:pt>
                <c:pt idx="87">
                  <c:v>291074.69199999998</c:v>
                </c:pt>
                <c:pt idx="88">
                  <c:v>292677.81349999999</c:v>
                </c:pt>
                <c:pt idx="89">
                  <c:v>294280.935</c:v>
                </c:pt>
                <c:pt idx="90">
                  <c:v>295884.05650000001</c:v>
                </c:pt>
                <c:pt idx="91">
                  <c:v>297487.17800000001</c:v>
                </c:pt>
                <c:pt idx="92">
                  <c:v>299090.29950000002</c:v>
                </c:pt>
                <c:pt idx="93">
                  <c:v>300693.42099999997</c:v>
                </c:pt>
                <c:pt idx="94">
                  <c:v>302296.54249999998</c:v>
                </c:pt>
                <c:pt idx="95">
                  <c:v>303899.66399999999</c:v>
                </c:pt>
                <c:pt idx="96">
                  <c:v>305502.7855</c:v>
                </c:pt>
                <c:pt idx="97">
                  <c:v>307105.90700000001</c:v>
                </c:pt>
                <c:pt idx="98">
                  <c:v>308709.02850000001</c:v>
                </c:pt>
                <c:pt idx="99">
                  <c:v>310312.15000000002</c:v>
                </c:pt>
                <c:pt idx="100">
                  <c:v>311915.27149999997</c:v>
                </c:pt>
                <c:pt idx="101">
                  <c:v>313518.39299999998</c:v>
                </c:pt>
                <c:pt idx="102">
                  <c:v>315121.51449999999</c:v>
                </c:pt>
                <c:pt idx="103">
                  <c:v>316724.636</c:v>
                </c:pt>
                <c:pt idx="104">
                  <c:v>318327.75750000001</c:v>
                </c:pt>
                <c:pt idx="105">
                  <c:v>319930.87900000002</c:v>
                </c:pt>
                <c:pt idx="106">
                  <c:v>321534.00050000002</c:v>
                </c:pt>
                <c:pt idx="107">
                  <c:v>323137.12199999997</c:v>
                </c:pt>
                <c:pt idx="108">
                  <c:v>324740.24349999998</c:v>
                </c:pt>
                <c:pt idx="109">
                  <c:v>326343.36499999999</c:v>
                </c:pt>
                <c:pt idx="110">
                  <c:v>327946.4865</c:v>
                </c:pt>
                <c:pt idx="111">
                  <c:v>329549.60800000001</c:v>
                </c:pt>
                <c:pt idx="112">
                  <c:v>331152.72950000002</c:v>
                </c:pt>
                <c:pt idx="113">
                  <c:v>332755.85100000002</c:v>
                </c:pt>
                <c:pt idx="114">
                  <c:v>334358.97249999997</c:v>
                </c:pt>
                <c:pt idx="115">
                  <c:v>335962.09399999998</c:v>
                </c:pt>
                <c:pt idx="116">
                  <c:v>337565.21549999999</c:v>
                </c:pt>
                <c:pt idx="117">
                  <c:v>339168.337</c:v>
                </c:pt>
                <c:pt idx="118">
                  <c:v>340771.45850000001</c:v>
                </c:pt>
                <c:pt idx="119">
                  <c:v>342374.58</c:v>
                </c:pt>
                <c:pt idx="120">
                  <c:v>343977.70150000002</c:v>
                </c:pt>
                <c:pt idx="121">
                  <c:v>345580.82299999997</c:v>
                </c:pt>
                <c:pt idx="122">
                  <c:v>347183.94449999998</c:v>
                </c:pt>
                <c:pt idx="123">
                  <c:v>348787.06599999999</c:v>
                </c:pt>
                <c:pt idx="124">
                  <c:v>350390.1875</c:v>
                </c:pt>
                <c:pt idx="125">
                  <c:v>351993.30900000001</c:v>
                </c:pt>
                <c:pt idx="126">
                  <c:v>353596.43050000002</c:v>
                </c:pt>
                <c:pt idx="127">
                  <c:v>355199.55200000003</c:v>
                </c:pt>
                <c:pt idx="128">
                  <c:v>356802.67349999998</c:v>
                </c:pt>
                <c:pt idx="129">
                  <c:v>358405.79499999998</c:v>
                </c:pt>
                <c:pt idx="130">
                  <c:v>360008.91649999999</c:v>
                </c:pt>
                <c:pt idx="131">
                  <c:v>361612.038</c:v>
                </c:pt>
                <c:pt idx="132">
                  <c:v>363215.15950000001</c:v>
                </c:pt>
                <c:pt idx="133">
                  <c:v>364818.28100000002</c:v>
                </c:pt>
                <c:pt idx="134">
                  <c:v>366421.40250000003</c:v>
                </c:pt>
                <c:pt idx="135">
                  <c:v>368024.52399999998</c:v>
                </c:pt>
                <c:pt idx="136">
                  <c:v>369627.64549999998</c:v>
                </c:pt>
                <c:pt idx="137">
                  <c:v>371230.76699999999</c:v>
                </c:pt>
                <c:pt idx="138">
                  <c:v>372833.8885</c:v>
                </c:pt>
                <c:pt idx="139">
                  <c:v>374437.01</c:v>
                </c:pt>
                <c:pt idx="140">
                  <c:v>376040.13150000002</c:v>
                </c:pt>
                <c:pt idx="141">
                  <c:v>377643.25300000003</c:v>
                </c:pt>
                <c:pt idx="142">
                  <c:v>379246.37449999998</c:v>
                </c:pt>
                <c:pt idx="143">
                  <c:v>380849.49599999998</c:v>
                </c:pt>
                <c:pt idx="144">
                  <c:v>382452.61749999999</c:v>
                </c:pt>
                <c:pt idx="145">
                  <c:v>384055.739</c:v>
                </c:pt>
                <c:pt idx="146">
                  <c:v>385658.86050000001</c:v>
                </c:pt>
                <c:pt idx="147">
                  <c:v>387261.98200000002</c:v>
                </c:pt>
                <c:pt idx="148">
                  <c:v>388865.10350000003</c:v>
                </c:pt>
                <c:pt idx="149">
                  <c:v>390468.22499999998</c:v>
                </c:pt>
                <c:pt idx="150">
                  <c:v>392071.34649999999</c:v>
                </c:pt>
                <c:pt idx="151">
                  <c:v>393674.46799999999</c:v>
                </c:pt>
                <c:pt idx="152">
                  <c:v>395277.5895</c:v>
                </c:pt>
                <c:pt idx="153">
                  <c:v>396880.71100000001</c:v>
                </c:pt>
                <c:pt idx="154">
                  <c:v>398483.83250000002</c:v>
                </c:pt>
                <c:pt idx="155">
                  <c:v>400086.95400000003</c:v>
                </c:pt>
                <c:pt idx="156">
                  <c:v>401690.07549999998</c:v>
                </c:pt>
                <c:pt idx="157">
                  <c:v>403293.19699999999</c:v>
                </c:pt>
                <c:pt idx="158">
                  <c:v>404896.31849999999</c:v>
                </c:pt>
                <c:pt idx="159">
                  <c:v>406499.44</c:v>
                </c:pt>
                <c:pt idx="160">
                  <c:v>408102.56150000001</c:v>
                </c:pt>
                <c:pt idx="161">
                  <c:v>409705.68300000002</c:v>
                </c:pt>
                <c:pt idx="162">
                  <c:v>411308.80449999997</c:v>
                </c:pt>
                <c:pt idx="163">
                  <c:v>412911.92599999998</c:v>
                </c:pt>
                <c:pt idx="164">
                  <c:v>414515.04749999999</c:v>
                </c:pt>
                <c:pt idx="165">
                  <c:v>416118.16899999999</c:v>
                </c:pt>
                <c:pt idx="166">
                  <c:v>417721.2905</c:v>
                </c:pt>
                <c:pt idx="167">
                  <c:v>419324.41200000001</c:v>
                </c:pt>
                <c:pt idx="168">
                  <c:v>420927.53350000002</c:v>
                </c:pt>
                <c:pt idx="169">
                  <c:v>422530.65500000003</c:v>
                </c:pt>
                <c:pt idx="170">
                  <c:v>424133.77649999998</c:v>
                </c:pt>
                <c:pt idx="171">
                  <c:v>425736.89799999999</c:v>
                </c:pt>
                <c:pt idx="172">
                  <c:v>427340.01949999999</c:v>
                </c:pt>
                <c:pt idx="173">
                  <c:v>428943.141</c:v>
                </c:pt>
                <c:pt idx="174">
                  <c:v>430546.26250000001</c:v>
                </c:pt>
                <c:pt idx="175">
                  <c:v>432149.38400000002</c:v>
                </c:pt>
                <c:pt idx="176">
                  <c:v>433752.50549999997</c:v>
                </c:pt>
                <c:pt idx="177">
                  <c:v>435355.62699999998</c:v>
                </c:pt>
                <c:pt idx="178">
                  <c:v>436958.74849999999</c:v>
                </c:pt>
                <c:pt idx="179">
                  <c:v>438561.87</c:v>
                </c:pt>
                <c:pt idx="180">
                  <c:v>440164.9915</c:v>
                </c:pt>
                <c:pt idx="181">
                  <c:v>441768.11300000001</c:v>
                </c:pt>
                <c:pt idx="182">
                  <c:v>443371.23450000002</c:v>
                </c:pt>
                <c:pt idx="183">
                  <c:v>444974.35600000003</c:v>
                </c:pt>
                <c:pt idx="184">
                  <c:v>446577.47749999998</c:v>
                </c:pt>
                <c:pt idx="185">
                  <c:v>448180.59899999999</c:v>
                </c:pt>
                <c:pt idx="186">
                  <c:v>449783.7205</c:v>
                </c:pt>
                <c:pt idx="187">
                  <c:v>451386.842</c:v>
                </c:pt>
                <c:pt idx="188">
                  <c:v>452989.96350000001</c:v>
                </c:pt>
                <c:pt idx="189">
                  <c:v>454593.08500000002</c:v>
                </c:pt>
                <c:pt idx="190">
                  <c:v>456196.20649999997</c:v>
                </c:pt>
                <c:pt idx="191">
                  <c:v>457799.32799999998</c:v>
                </c:pt>
                <c:pt idx="192">
                  <c:v>459402.44949999999</c:v>
                </c:pt>
                <c:pt idx="193">
                  <c:v>461005.571</c:v>
                </c:pt>
                <c:pt idx="194">
                  <c:v>462608.6925</c:v>
                </c:pt>
                <c:pt idx="195">
                  <c:v>464211.81400000001</c:v>
                </c:pt>
                <c:pt idx="196">
                  <c:v>465814.93550000002</c:v>
                </c:pt>
                <c:pt idx="197">
                  <c:v>467418.05700000003</c:v>
                </c:pt>
                <c:pt idx="198">
                  <c:v>469021.17849999998</c:v>
                </c:pt>
                <c:pt idx="199">
                  <c:v>470624.3</c:v>
                </c:pt>
                <c:pt idx="200">
                  <c:v>472227.4215</c:v>
                </c:pt>
                <c:pt idx="201">
                  <c:v>473830.54300000001</c:v>
                </c:pt>
                <c:pt idx="202">
                  <c:v>475433.66450000001</c:v>
                </c:pt>
                <c:pt idx="203">
                  <c:v>477036.78600000002</c:v>
                </c:pt>
                <c:pt idx="204">
                  <c:v>478639.90749999997</c:v>
                </c:pt>
                <c:pt idx="205">
                  <c:v>480243.02899999998</c:v>
                </c:pt>
                <c:pt idx="206">
                  <c:v>481846.15049999999</c:v>
                </c:pt>
                <c:pt idx="207">
                  <c:v>483449.272</c:v>
                </c:pt>
                <c:pt idx="208">
                  <c:v>485052.39350000001</c:v>
                </c:pt>
                <c:pt idx="209">
                  <c:v>486655.51500000001</c:v>
                </c:pt>
                <c:pt idx="210">
                  <c:v>488258.63650000002</c:v>
                </c:pt>
                <c:pt idx="211">
                  <c:v>489861.75799999997</c:v>
                </c:pt>
                <c:pt idx="212">
                  <c:v>491464.87949999998</c:v>
                </c:pt>
                <c:pt idx="213">
                  <c:v>493068.00099999999</c:v>
                </c:pt>
                <c:pt idx="214">
                  <c:v>494671.1225</c:v>
                </c:pt>
                <c:pt idx="215">
                  <c:v>496274.24400000001</c:v>
                </c:pt>
                <c:pt idx="216">
                  <c:v>497877.36550000001</c:v>
                </c:pt>
                <c:pt idx="217">
                  <c:v>499480.48700000002</c:v>
                </c:pt>
                <c:pt idx="218">
                  <c:v>501083.60849999997</c:v>
                </c:pt>
                <c:pt idx="219">
                  <c:v>502686.73</c:v>
                </c:pt>
                <c:pt idx="220">
                  <c:v>504289.85149999999</c:v>
                </c:pt>
                <c:pt idx="221">
                  <c:v>505892.973</c:v>
                </c:pt>
                <c:pt idx="222">
                  <c:v>507496.09450000001</c:v>
                </c:pt>
                <c:pt idx="223">
                  <c:v>509099.21600000001</c:v>
                </c:pt>
                <c:pt idx="224">
                  <c:v>510702.33750000002</c:v>
                </c:pt>
                <c:pt idx="225">
                  <c:v>512305.45899999997</c:v>
                </c:pt>
                <c:pt idx="226">
                  <c:v>513908.58049999998</c:v>
                </c:pt>
                <c:pt idx="227">
                  <c:v>515511.70199999999</c:v>
                </c:pt>
                <c:pt idx="228">
                  <c:v>517114.8235</c:v>
                </c:pt>
                <c:pt idx="229">
                  <c:v>518717.94500000001</c:v>
                </c:pt>
                <c:pt idx="230">
                  <c:v>520321.06650000002</c:v>
                </c:pt>
                <c:pt idx="231">
                  <c:v>521924.18800000002</c:v>
                </c:pt>
                <c:pt idx="232">
                  <c:v>523527.30949999997</c:v>
                </c:pt>
                <c:pt idx="233">
                  <c:v>525130.43099999998</c:v>
                </c:pt>
                <c:pt idx="234">
                  <c:v>526733.55249999999</c:v>
                </c:pt>
                <c:pt idx="235">
                  <c:v>528336.674</c:v>
                </c:pt>
                <c:pt idx="236">
                  <c:v>529939.79550000001</c:v>
                </c:pt>
                <c:pt idx="237">
                  <c:v>531542.91700000002</c:v>
                </c:pt>
                <c:pt idx="238">
                  <c:v>533146.03850000002</c:v>
                </c:pt>
                <c:pt idx="239">
                  <c:v>534749.16</c:v>
                </c:pt>
                <c:pt idx="240">
                  <c:v>536352.28150000004</c:v>
                </c:pt>
                <c:pt idx="241">
                  <c:v>537955.40300000005</c:v>
                </c:pt>
                <c:pt idx="242">
                  <c:v>539558.52450000006</c:v>
                </c:pt>
                <c:pt idx="243">
                  <c:v>541161.64599999995</c:v>
                </c:pt>
                <c:pt idx="244">
                  <c:v>542764.76749999996</c:v>
                </c:pt>
                <c:pt idx="245">
                  <c:v>544367.88899999997</c:v>
                </c:pt>
                <c:pt idx="246">
                  <c:v>545971.01049999997</c:v>
                </c:pt>
                <c:pt idx="247">
                  <c:v>547574.13199999998</c:v>
                </c:pt>
                <c:pt idx="248">
                  <c:v>549177.25349999999</c:v>
                </c:pt>
                <c:pt idx="249">
                  <c:v>550780.375</c:v>
                </c:pt>
                <c:pt idx="250">
                  <c:v>552383.49650000001</c:v>
                </c:pt>
                <c:pt idx="251">
                  <c:v>553986.61800000002</c:v>
                </c:pt>
                <c:pt idx="252">
                  <c:v>555589.73950000003</c:v>
                </c:pt>
                <c:pt idx="253">
                  <c:v>557192.86100000003</c:v>
                </c:pt>
                <c:pt idx="254">
                  <c:v>558795.98250000004</c:v>
                </c:pt>
                <c:pt idx="255">
                  <c:v>560399.10400000005</c:v>
                </c:pt>
                <c:pt idx="256">
                  <c:v>562002.22549999994</c:v>
                </c:pt>
                <c:pt idx="257">
                  <c:v>563605.34699999995</c:v>
                </c:pt>
                <c:pt idx="258">
                  <c:v>565208.46849999996</c:v>
                </c:pt>
                <c:pt idx="259">
                  <c:v>566811.59</c:v>
                </c:pt>
                <c:pt idx="260">
                  <c:v>568414.71149999998</c:v>
                </c:pt>
                <c:pt idx="261">
                  <c:v>570017.83299999998</c:v>
                </c:pt>
                <c:pt idx="262">
                  <c:v>571620.95449999999</c:v>
                </c:pt>
                <c:pt idx="263">
                  <c:v>573224.076</c:v>
                </c:pt>
                <c:pt idx="264">
                  <c:v>574827.19750000001</c:v>
                </c:pt>
                <c:pt idx="265">
                  <c:v>576430.31900000002</c:v>
                </c:pt>
                <c:pt idx="266">
                  <c:v>578033.44050000003</c:v>
                </c:pt>
                <c:pt idx="267">
                  <c:v>579636.56200000003</c:v>
                </c:pt>
                <c:pt idx="268">
                  <c:v>581239.68350000004</c:v>
                </c:pt>
                <c:pt idx="269">
                  <c:v>582842.80500000005</c:v>
                </c:pt>
                <c:pt idx="270">
                  <c:v>584445.92649999994</c:v>
                </c:pt>
                <c:pt idx="271">
                  <c:v>586049.04799999995</c:v>
                </c:pt>
                <c:pt idx="272">
                  <c:v>587652.16949999996</c:v>
                </c:pt>
                <c:pt idx="273">
                  <c:v>589255.29099999997</c:v>
                </c:pt>
                <c:pt idx="274">
                  <c:v>590858.41249999998</c:v>
                </c:pt>
                <c:pt idx="275">
                  <c:v>592461.53399999999</c:v>
                </c:pt>
                <c:pt idx="276">
                  <c:v>594064.65549999999</c:v>
                </c:pt>
                <c:pt idx="277">
                  <c:v>595667.777</c:v>
                </c:pt>
                <c:pt idx="278">
                  <c:v>597270.89850000001</c:v>
                </c:pt>
                <c:pt idx="279">
                  <c:v>598874.02</c:v>
                </c:pt>
                <c:pt idx="280">
                  <c:v>600477.14150000003</c:v>
                </c:pt>
                <c:pt idx="281">
                  <c:v>602080.26300000004</c:v>
                </c:pt>
                <c:pt idx="282">
                  <c:v>603683.38450000004</c:v>
                </c:pt>
                <c:pt idx="283">
                  <c:v>605286.50600000005</c:v>
                </c:pt>
                <c:pt idx="284">
                  <c:v>606889.62749999994</c:v>
                </c:pt>
                <c:pt idx="285">
                  <c:v>608492.74899999995</c:v>
                </c:pt>
                <c:pt idx="286">
                  <c:v>610095.87049999996</c:v>
                </c:pt>
                <c:pt idx="287">
                  <c:v>611698.99199999997</c:v>
                </c:pt>
                <c:pt idx="288">
                  <c:v>613302.11349999998</c:v>
                </c:pt>
                <c:pt idx="289">
                  <c:v>614905.23499999999</c:v>
                </c:pt>
                <c:pt idx="290">
                  <c:v>616508.35649999999</c:v>
                </c:pt>
                <c:pt idx="291">
                  <c:v>618111.478</c:v>
                </c:pt>
                <c:pt idx="292">
                  <c:v>619714.59950000001</c:v>
                </c:pt>
                <c:pt idx="293">
                  <c:v>621317.72100000002</c:v>
                </c:pt>
                <c:pt idx="294">
                  <c:v>622920.84250000003</c:v>
                </c:pt>
                <c:pt idx="295">
                  <c:v>624523.96400000004</c:v>
                </c:pt>
                <c:pt idx="296">
                  <c:v>626127.08550000004</c:v>
                </c:pt>
                <c:pt idx="297">
                  <c:v>627730.20700000005</c:v>
                </c:pt>
                <c:pt idx="298">
                  <c:v>629333.32849999995</c:v>
                </c:pt>
                <c:pt idx="299">
                  <c:v>630936.44999999995</c:v>
                </c:pt>
                <c:pt idx="300">
                  <c:v>632539.57149999996</c:v>
                </c:pt>
                <c:pt idx="301">
                  <c:v>634142.69299999997</c:v>
                </c:pt>
                <c:pt idx="302">
                  <c:v>635745.81449999998</c:v>
                </c:pt>
                <c:pt idx="303">
                  <c:v>637348.93599999999</c:v>
                </c:pt>
                <c:pt idx="304">
                  <c:v>638952.0575</c:v>
                </c:pt>
                <c:pt idx="305">
                  <c:v>640555.179</c:v>
                </c:pt>
                <c:pt idx="306">
                  <c:v>642158.30050000001</c:v>
                </c:pt>
                <c:pt idx="307">
                  <c:v>643761.42200000002</c:v>
                </c:pt>
                <c:pt idx="308">
                  <c:v>645364.54350000003</c:v>
                </c:pt>
                <c:pt idx="309">
                  <c:v>646967.66500000004</c:v>
                </c:pt>
                <c:pt idx="310">
                  <c:v>648570.78650000005</c:v>
                </c:pt>
                <c:pt idx="311">
                  <c:v>650173.90800000005</c:v>
                </c:pt>
                <c:pt idx="312">
                  <c:v>651777.02949999995</c:v>
                </c:pt>
                <c:pt idx="313">
                  <c:v>653380.15099999995</c:v>
                </c:pt>
                <c:pt idx="314">
                  <c:v>654983.27249999996</c:v>
                </c:pt>
                <c:pt idx="315">
                  <c:v>656586.39399999997</c:v>
                </c:pt>
                <c:pt idx="316">
                  <c:v>658189.51549999998</c:v>
                </c:pt>
                <c:pt idx="317">
                  <c:v>659792.63699999999</c:v>
                </c:pt>
                <c:pt idx="318">
                  <c:v>661395.7585</c:v>
                </c:pt>
                <c:pt idx="319">
                  <c:v>662998.88</c:v>
                </c:pt>
                <c:pt idx="320">
                  <c:v>664602.00150000001</c:v>
                </c:pt>
                <c:pt idx="321">
                  <c:v>666205.12300000002</c:v>
                </c:pt>
                <c:pt idx="322">
                  <c:v>667808.24450000003</c:v>
                </c:pt>
                <c:pt idx="323">
                  <c:v>669411.36600000004</c:v>
                </c:pt>
                <c:pt idx="324">
                  <c:v>671014.48750000005</c:v>
                </c:pt>
                <c:pt idx="325">
                  <c:v>672617.60899999994</c:v>
                </c:pt>
                <c:pt idx="326">
                  <c:v>674220.73049999995</c:v>
                </c:pt>
                <c:pt idx="327">
                  <c:v>675823.85199999996</c:v>
                </c:pt>
                <c:pt idx="328">
                  <c:v>677426.97349999996</c:v>
                </c:pt>
                <c:pt idx="329">
                  <c:v>679030.09499999997</c:v>
                </c:pt>
                <c:pt idx="330">
                  <c:v>680633.21649999998</c:v>
                </c:pt>
                <c:pt idx="331">
                  <c:v>682236.33799999999</c:v>
                </c:pt>
                <c:pt idx="332">
                  <c:v>683839.4595</c:v>
                </c:pt>
                <c:pt idx="333">
                  <c:v>685442.58100000001</c:v>
                </c:pt>
                <c:pt idx="334">
                  <c:v>687045.70250000001</c:v>
                </c:pt>
                <c:pt idx="335">
                  <c:v>688648.82400000002</c:v>
                </c:pt>
                <c:pt idx="336">
                  <c:v>690251.94550000003</c:v>
                </c:pt>
                <c:pt idx="337">
                  <c:v>691855.06700000004</c:v>
                </c:pt>
                <c:pt idx="338">
                  <c:v>693458.18850000005</c:v>
                </c:pt>
                <c:pt idx="339">
                  <c:v>695061.31</c:v>
                </c:pt>
                <c:pt idx="340">
                  <c:v>696664.43149999995</c:v>
                </c:pt>
                <c:pt idx="341">
                  <c:v>698267.55299999996</c:v>
                </c:pt>
                <c:pt idx="342">
                  <c:v>699870.67449999996</c:v>
                </c:pt>
                <c:pt idx="343">
                  <c:v>701473.79599999997</c:v>
                </c:pt>
                <c:pt idx="344">
                  <c:v>703076.91749999998</c:v>
                </c:pt>
                <c:pt idx="345">
                  <c:v>704680.03899999999</c:v>
                </c:pt>
                <c:pt idx="346">
                  <c:v>706283.1605</c:v>
                </c:pt>
                <c:pt idx="347">
                  <c:v>707886.28200000001</c:v>
                </c:pt>
                <c:pt idx="348">
                  <c:v>709489.40350000001</c:v>
                </c:pt>
                <c:pt idx="349">
                  <c:v>711092.52500000002</c:v>
                </c:pt>
                <c:pt idx="350">
                  <c:v>712695.64650000003</c:v>
                </c:pt>
                <c:pt idx="351">
                  <c:v>714298.76800000004</c:v>
                </c:pt>
                <c:pt idx="352">
                  <c:v>715901.88950000005</c:v>
                </c:pt>
                <c:pt idx="353">
                  <c:v>717505.01099999994</c:v>
                </c:pt>
                <c:pt idx="354">
                  <c:v>719108.13249999995</c:v>
                </c:pt>
                <c:pt idx="355">
                  <c:v>720711.25399999996</c:v>
                </c:pt>
                <c:pt idx="356">
                  <c:v>722314.37549999997</c:v>
                </c:pt>
                <c:pt idx="357">
                  <c:v>723917.49699999997</c:v>
                </c:pt>
                <c:pt idx="358">
                  <c:v>725520.61849999998</c:v>
                </c:pt>
                <c:pt idx="359">
                  <c:v>727123.74</c:v>
                </c:pt>
                <c:pt idx="360">
                  <c:v>728726.8615</c:v>
                </c:pt>
                <c:pt idx="361">
                  <c:v>730329.98300000001</c:v>
                </c:pt>
                <c:pt idx="362">
                  <c:v>731933.10450000002</c:v>
                </c:pt>
                <c:pt idx="363">
                  <c:v>733536.22600000002</c:v>
                </c:pt>
                <c:pt idx="364">
                  <c:v>735139.34750000003</c:v>
                </c:pt>
                <c:pt idx="365">
                  <c:v>736742.46900000004</c:v>
                </c:pt>
                <c:pt idx="366">
                  <c:v>738345.59050000005</c:v>
                </c:pt>
                <c:pt idx="367">
                  <c:v>739948.71200000006</c:v>
                </c:pt>
                <c:pt idx="368">
                  <c:v>741551.83349999995</c:v>
                </c:pt>
                <c:pt idx="369">
                  <c:v>743154.95499999996</c:v>
                </c:pt>
                <c:pt idx="370">
                  <c:v>744758.07649999997</c:v>
                </c:pt>
                <c:pt idx="371">
                  <c:v>746361.19799999997</c:v>
                </c:pt>
                <c:pt idx="372">
                  <c:v>747964.31949999998</c:v>
                </c:pt>
                <c:pt idx="373">
                  <c:v>749567.44099999999</c:v>
                </c:pt>
                <c:pt idx="374">
                  <c:v>751170.5625</c:v>
                </c:pt>
                <c:pt idx="375">
                  <c:v>752773.68400000001</c:v>
                </c:pt>
                <c:pt idx="376">
                  <c:v>754376.80550000002</c:v>
                </c:pt>
                <c:pt idx="377">
                  <c:v>755979.92700000003</c:v>
                </c:pt>
                <c:pt idx="378">
                  <c:v>757583.04850000003</c:v>
                </c:pt>
                <c:pt idx="379">
                  <c:v>759186.17</c:v>
                </c:pt>
                <c:pt idx="380">
                  <c:v>760789.29150000005</c:v>
                </c:pt>
                <c:pt idx="381">
                  <c:v>762392.41299999994</c:v>
                </c:pt>
                <c:pt idx="382">
                  <c:v>763995.53449999995</c:v>
                </c:pt>
                <c:pt idx="383">
                  <c:v>765598.65599999996</c:v>
                </c:pt>
                <c:pt idx="384">
                  <c:v>767201.77749999997</c:v>
                </c:pt>
                <c:pt idx="385">
                  <c:v>768804.89899999998</c:v>
                </c:pt>
                <c:pt idx="386">
                  <c:v>770408.02049999998</c:v>
                </c:pt>
                <c:pt idx="387">
                  <c:v>772011.14199999999</c:v>
                </c:pt>
                <c:pt idx="388">
                  <c:v>773614.2635</c:v>
                </c:pt>
                <c:pt idx="389">
                  <c:v>775217.38500000001</c:v>
                </c:pt>
                <c:pt idx="390">
                  <c:v>776820.50650000002</c:v>
                </c:pt>
                <c:pt idx="391">
                  <c:v>778423.62800000003</c:v>
                </c:pt>
                <c:pt idx="392">
                  <c:v>780026.74950000003</c:v>
                </c:pt>
                <c:pt idx="393">
                  <c:v>781629.87100000004</c:v>
                </c:pt>
                <c:pt idx="394">
                  <c:v>783232.99250000005</c:v>
                </c:pt>
                <c:pt idx="395">
                  <c:v>784836.11400000006</c:v>
                </c:pt>
                <c:pt idx="396">
                  <c:v>786439.23549999995</c:v>
                </c:pt>
                <c:pt idx="397">
                  <c:v>788042.35699999996</c:v>
                </c:pt>
                <c:pt idx="398">
                  <c:v>789645.47849999997</c:v>
                </c:pt>
                <c:pt idx="399">
                  <c:v>791248.6</c:v>
                </c:pt>
                <c:pt idx="400">
                  <c:v>792851.72149999999</c:v>
                </c:pt>
                <c:pt idx="401">
                  <c:v>794454.84299999999</c:v>
                </c:pt>
                <c:pt idx="402">
                  <c:v>796057.9645</c:v>
                </c:pt>
                <c:pt idx="403">
                  <c:v>797661.08600000001</c:v>
                </c:pt>
                <c:pt idx="404">
                  <c:v>799264.20750000002</c:v>
                </c:pt>
                <c:pt idx="405">
                  <c:v>800867.32900000003</c:v>
                </c:pt>
                <c:pt idx="406">
                  <c:v>802470.45050000004</c:v>
                </c:pt>
                <c:pt idx="407">
                  <c:v>804073.57200000004</c:v>
                </c:pt>
                <c:pt idx="408">
                  <c:v>805676.69350000005</c:v>
                </c:pt>
                <c:pt idx="409">
                  <c:v>807279.81499999994</c:v>
                </c:pt>
                <c:pt idx="410">
                  <c:v>808882.93649999995</c:v>
                </c:pt>
                <c:pt idx="411">
                  <c:v>810486.05799999996</c:v>
                </c:pt>
                <c:pt idx="412">
                  <c:v>812089.17949999997</c:v>
                </c:pt>
                <c:pt idx="413">
                  <c:v>813692.30099999998</c:v>
                </c:pt>
                <c:pt idx="414">
                  <c:v>815295.42249999999</c:v>
                </c:pt>
                <c:pt idx="415">
                  <c:v>816898.54399999999</c:v>
                </c:pt>
                <c:pt idx="416">
                  <c:v>818501.6655</c:v>
                </c:pt>
                <c:pt idx="417">
                  <c:v>820104.78700000001</c:v>
                </c:pt>
                <c:pt idx="418">
                  <c:v>821707.90850000002</c:v>
                </c:pt>
                <c:pt idx="419">
                  <c:v>823311.03</c:v>
                </c:pt>
                <c:pt idx="420">
                  <c:v>824914.15150000004</c:v>
                </c:pt>
                <c:pt idx="421">
                  <c:v>826517.27300000004</c:v>
                </c:pt>
                <c:pt idx="422">
                  <c:v>828120.39450000005</c:v>
                </c:pt>
                <c:pt idx="423">
                  <c:v>829723.51599999995</c:v>
                </c:pt>
                <c:pt idx="424">
                  <c:v>831326.63749999995</c:v>
                </c:pt>
                <c:pt idx="425">
                  <c:v>832929.75899999996</c:v>
                </c:pt>
                <c:pt idx="426">
                  <c:v>834532.88049999997</c:v>
                </c:pt>
                <c:pt idx="427">
                  <c:v>836136.00199999998</c:v>
                </c:pt>
                <c:pt idx="428">
                  <c:v>837739.12349999999</c:v>
                </c:pt>
                <c:pt idx="429">
                  <c:v>839342.245</c:v>
                </c:pt>
                <c:pt idx="430">
                  <c:v>840945.3665</c:v>
                </c:pt>
                <c:pt idx="431">
                  <c:v>842548.48800000001</c:v>
                </c:pt>
                <c:pt idx="432">
                  <c:v>844151.60950000002</c:v>
                </c:pt>
                <c:pt idx="433">
                  <c:v>845754.73100000003</c:v>
                </c:pt>
                <c:pt idx="434">
                  <c:v>847357.85250000004</c:v>
                </c:pt>
                <c:pt idx="435">
                  <c:v>848960.97400000005</c:v>
                </c:pt>
                <c:pt idx="436">
                  <c:v>850564.09550000005</c:v>
                </c:pt>
                <c:pt idx="437">
                  <c:v>852167.21699999995</c:v>
                </c:pt>
                <c:pt idx="438">
                  <c:v>853770.33849999995</c:v>
                </c:pt>
                <c:pt idx="439">
                  <c:v>855373.46</c:v>
                </c:pt>
                <c:pt idx="440">
                  <c:v>856976.58149999997</c:v>
                </c:pt>
                <c:pt idx="441">
                  <c:v>858579.70299999998</c:v>
                </c:pt>
                <c:pt idx="442">
                  <c:v>860182.82449999999</c:v>
                </c:pt>
                <c:pt idx="443">
                  <c:v>861785.946</c:v>
                </c:pt>
                <c:pt idx="444">
                  <c:v>863389.0675</c:v>
                </c:pt>
                <c:pt idx="445">
                  <c:v>864992.18900000001</c:v>
                </c:pt>
                <c:pt idx="446">
                  <c:v>866595.31050000002</c:v>
                </c:pt>
                <c:pt idx="447">
                  <c:v>868198.43200000003</c:v>
                </c:pt>
                <c:pt idx="448">
                  <c:v>869801.55350000004</c:v>
                </c:pt>
                <c:pt idx="449">
                  <c:v>871404.67500000005</c:v>
                </c:pt>
                <c:pt idx="450">
                  <c:v>873007.79649999994</c:v>
                </c:pt>
                <c:pt idx="451">
                  <c:v>874610.91799999995</c:v>
                </c:pt>
                <c:pt idx="452">
                  <c:v>876214.03949999996</c:v>
                </c:pt>
                <c:pt idx="453">
                  <c:v>877817.16099999996</c:v>
                </c:pt>
                <c:pt idx="454">
                  <c:v>879420.28249999997</c:v>
                </c:pt>
                <c:pt idx="455">
                  <c:v>881023.40399999998</c:v>
                </c:pt>
                <c:pt idx="456">
                  <c:v>882626.52549999999</c:v>
                </c:pt>
                <c:pt idx="457">
                  <c:v>884229.647</c:v>
                </c:pt>
                <c:pt idx="458">
                  <c:v>885832.76850000001</c:v>
                </c:pt>
                <c:pt idx="459">
                  <c:v>887435.89</c:v>
                </c:pt>
                <c:pt idx="460">
                  <c:v>889039.01150000002</c:v>
                </c:pt>
                <c:pt idx="461">
                  <c:v>890642.13300000003</c:v>
                </c:pt>
                <c:pt idx="462">
                  <c:v>892245.25450000004</c:v>
                </c:pt>
                <c:pt idx="463">
                  <c:v>893848.37600000005</c:v>
                </c:pt>
                <c:pt idx="464">
                  <c:v>895451.49750000006</c:v>
                </c:pt>
                <c:pt idx="465">
                  <c:v>897054.61899999995</c:v>
                </c:pt>
                <c:pt idx="466">
                  <c:v>898657.74049999996</c:v>
                </c:pt>
                <c:pt idx="467">
                  <c:v>900260.86199999996</c:v>
                </c:pt>
                <c:pt idx="468">
                  <c:v>901863.98349999997</c:v>
                </c:pt>
                <c:pt idx="469">
                  <c:v>903467.10499999998</c:v>
                </c:pt>
                <c:pt idx="470">
                  <c:v>905070.22649999999</c:v>
                </c:pt>
                <c:pt idx="471">
                  <c:v>906673.348</c:v>
                </c:pt>
                <c:pt idx="472">
                  <c:v>908276.46950000001</c:v>
                </c:pt>
                <c:pt idx="473">
                  <c:v>909879.59100000001</c:v>
                </c:pt>
                <c:pt idx="474">
                  <c:v>911482.71250000002</c:v>
                </c:pt>
                <c:pt idx="475">
                  <c:v>913085.83400000003</c:v>
                </c:pt>
                <c:pt idx="476">
                  <c:v>914688.95550000004</c:v>
                </c:pt>
                <c:pt idx="477">
                  <c:v>916292.07700000005</c:v>
                </c:pt>
                <c:pt idx="478">
                  <c:v>917895.19849999994</c:v>
                </c:pt>
                <c:pt idx="479">
                  <c:v>919498.32</c:v>
                </c:pt>
                <c:pt idx="480">
                  <c:v>921101.44149999996</c:v>
                </c:pt>
                <c:pt idx="481">
                  <c:v>922704.56299999997</c:v>
                </c:pt>
                <c:pt idx="482">
                  <c:v>924307.68449999997</c:v>
                </c:pt>
                <c:pt idx="483">
                  <c:v>925910.80599999998</c:v>
                </c:pt>
                <c:pt idx="484">
                  <c:v>927513.92749999999</c:v>
                </c:pt>
                <c:pt idx="485">
                  <c:v>929117.049</c:v>
                </c:pt>
                <c:pt idx="486">
                  <c:v>930720.17050000001</c:v>
                </c:pt>
                <c:pt idx="487">
                  <c:v>932323.29200000002</c:v>
                </c:pt>
                <c:pt idx="488">
                  <c:v>933926.41350000002</c:v>
                </c:pt>
                <c:pt idx="489">
                  <c:v>935529.53500000003</c:v>
                </c:pt>
                <c:pt idx="490">
                  <c:v>937132.65650000004</c:v>
                </c:pt>
                <c:pt idx="491">
                  <c:v>938735.77800000005</c:v>
                </c:pt>
                <c:pt idx="492">
                  <c:v>940338.89950000006</c:v>
                </c:pt>
                <c:pt idx="493">
                  <c:v>941942.02099999995</c:v>
                </c:pt>
                <c:pt idx="494">
                  <c:v>943545.14249999996</c:v>
                </c:pt>
                <c:pt idx="495">
                  <c:v>945148.26399999997</c:v>
                </c:pt>
                <c:pt idx="496">
                  <c:v>946751.38549999997</c:v>
                </c:pt>
                <c:pt idx="497">
                  <c:v>948354.50699999998</c:v>
                </c:pt>
                <c:pt idx="498">
                  <c:v>949957.62849999999</c:v>
                </c:pt>
                <c:pt idx="499">
                  <c:v>951560.75</c:v>
                </c:pt>
              </c:numCache>
            </c:numRef>
          </c:yVal>
          <c:smooth val="1"/>
        </c:ser>
        <c:ser>
          <c:idx val="4"/>
          <c:order val="2"/>
          <c:tx>
            <c:v>ENG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'Input-Graph'!$F$2:$F$501</c:f>
              <c:numCache>
                <c:formatCode>0</c:formatCode>
                <c:ptCount val="500"/>
                <c:pt idx="0">
                  <c:v>-151603.12149999867</c:v>
                </c:pt>
                <c:pt idx="1">
                  <c:v>-153206.24299999932</c:v>
                </c:pt>
                <c:pt idx="2">
                  <c:v>-154809.36449998966</c:v>
                </c:pt>
                <c:pt idx="3">
                  <c:v>-156412.48598397325</c:v>
                </c:pt>
                <c:pt idx="4">
                  <c:v>-158015.60591045063</c:v>
                </c:pt>
                <c:pt idx="5">
                  <c:v>-159618.69360462693</c:v>
                </c:pt>
                <c:pt idx="6">
                  <c:v>-161221.51713988086</c:v>
                </c:pt>
                <c:pt idx="7">
                  <c:v>-162823.14599982958</c:v>
                </c:pt>
                <c:pt idx="8">
                  <c:v>-164421.14342274141</c:v>
                </c:pt>
                <c:pt idx="9">
                  <c:v>-166010.75068453257</c:v>
                </c:pt>
                <c:pt idx="10">
                  <c:v>-167584.40765632773</c:v>
                </c:pt>
                <c:pt idx="11">
                  <c:v>-169131.76590124541</c:v>
                </c:pt>
                <c:pt idx="12">
                  <c:v>-170640.14074912964</c:v>
                </c:pt>
                <c:pt idx="13">
                  <c:v>-172095.23821728531</c:v>
                </c:pt>
                <c:pt idx="14">
                  <c:v>-173481.97972762486</c:v>
                </c:pt>
                <c:pt idx="15">
                  <c:v>-174785.28836599516</c:v>
                </c:pt>
                <c:pt idx="16">
                  <c:v>-175990.75451705646</c:v>
                </c:pt>
                <c:pt idx="17">
                  <c:v>-177085.14544989905</c:v>
                </c:pt>
                <c:pt idx="18">
                  <c:v>-178056.75588575023</c:v>
                </c:pt>
                <c:pt idx="19">
                  <c:v>-178895.61547813559</c:v>
                </c:pt>
                <c:pt idx="20">
                  <c:v>-179593.5778072415</c:v>
                </c:pt>
                <c:pt idx="21">
                  <c:v>-180144.31755808857</c:v>
                </c:pt>
                <c:pt idx="22">
                  <c:v>-180543.26082593453</c:v>
                </c:pt>
                <c:pt idx="23">
                  <c:v>-180787.47000331155</c:v>
                </c:pt>
                <c:pt idx="24">
                  <c:v>-180875.50063119311</c:v>
                </c:pt>
                <c:pt idx="25">
                  <c:v>-180807.24366799579</c:v>
                </c:pt>
                <c:pt idx="26">
                  <c:v>-180583.7631647863</c:v>
                </c:pt>
                <c:pt idx="27">
                  <c:v>-180207.13644515106</c:v>
                </c:pt>
                <c:pt idx="28">
                  <c:v>-179680.30159409711</c:v>
                </c:pt>
                <c:pt idx="29">
                  <c:v>-179006.91528530052</c:v>
                </c:pt>
                <c:pt idx="30">
                  <c:v>-178191.22265208233</c:v>
                </c:pt>
                <c:pt idx="31">
                  <c:v>-177237.9399421635</c:v>
                </c:pt>
                <c:pt idx="32">
                  <c:v>-176152.15002224932</c:v>
                </c:pt>
                <c:pt idx="33">
                  <c:v>-174939.21033573031</c:v>
                </c:pt>
                <c:pt idx="34">
                  <c:v>-173604.67262718023</c:v>
                </c:pt>
                <c:pt idx="35">
                  <c:v>-172154.21356862516</c:v>
                </c:pt>
                <c:pt idx="36">
                  <c:v>-170593.57534208428</c:v>
                </c:pt>
                <c:pt idx="37">
                  <c:v>-168928.51520294585</c:v>
                </c:pt>
                <c:pt idx="38">
                  <c:v>-167164.76306669487</c:v>
                </c:pt>
                <c:pt idx="39">
                  <c:v>-165307.98620276415</c:v>
                </c:pt>
                <c:pt idx="40">
                  <c:v>-163363.76018163763</c:v>
                </c:pt>
                <c:pt idx="41">
                  <c:v>-161337.54528394292</c:v>
                </c:pt>
                <c:pt idx="42">
                  <c:v>-159234.6676577616</c:v>
                </c:pt>
                <c:pt idx="43">
                  <c:v>-157060.30457555345</c:v>
                </c:pt>
                <c:pt idx="44">
                  <c:v>-154819.47321739758</c:v>
                </c:pt>
                <c:pt idx="45">
                  <c:v>-152517.02246725859</c:v>
                </c:pt>
                <c:pt idx="46">
                  <c:v>-150157.62727113333</c:v>
                </c:pt>
                <c:pt idx="47">
                  <c:v>-147745.78516253937</c:v>
                </c:pt>
                <c:pt idx="48">
                  <c:v>-145285.81460834373</c:v>
                </c:pt>
                <c:pt idx="49">
                  <c:v>-142781.85487376759</c:v>
                </c:pt>
                <c:pt idx="50">
                  <c:v>-140237.86714659937</c:v>
                </c:pt>
                <c:pt idx="51">
                  <c:v>-137657.63669386704</c:v>
                </c:pt>
                <c:pt idx="52">
                  <c:v>-135044.77585726487</c:v>
                </c:pt>
                <c:pt idx="53">
                  <c:v>-132402.72772070224</c:v>
                </c:pt>
                <c:pt idx="54">
                  <c:v>-129734.77030656206</c:v>
                </c:pt>
                <c:pt idx="55">
                  <c:v>-127044.02118031846</c:v>
                </c:pt>
                <c:pt idx="56">
                  <c:v>-124333.4423586825</c:v>
                </c:pt>
                <c:pt idx="57">
                  <c:v>-121605.84543521838</c:v>
                </c:pt>
                <c:pt idx="58">
                  <c:v>-118863.89684897209</c:v>
                </c:pt>
                <c:pt idx="59">
                  <c:v>-116110.12323475127</c:v>
                </c:pt>
                <c:pt idx="60">
                  <c:v>-113346.91680368106</c:v>
                </c:pt>
                <c:pt idx="61">
                  <c:v>-110576.54071095583</c:v>
                </c:pt>
                <c:pt idx="62">
                  <c:v>-107801.13437682099</c:v>
                </c:pt>
                <c:pt idx="63">
                  <c:v>-105022.71873080713</c:v>
                </c:pt>
                <c:pt idx="64">
                  <c:v>-102243.20135802511</c:v>
                </c:pt>
                <c:pt idx="65">
                  <c:v>-99464.381527958321</c:v>
                </c:pt>
                <c:pt idx="66">
                  <c:v>-96687.955091933138</c:v>
                </c:pt>
                <c:pt idx="67">
                  <c:v>-93915.519239390793</c:v>
                </c:pt>
                <c:pt idx="68">
                  <c:v>-91148.577103843942</c:v>
                </c:pt>
                <c:pt idx="69">
                  <c:v>-88388.542214069079</c:v>
                </c:pt>
                <c:pt idx="70">
                  <c:v>-85636.742786761723</c:v>
                </c:pt>
                <c:pt idx="71">
                  <c:v>-82894.425859127077</c:v>
                </c:pt>
                <c:pt idx="72">
                  <c:v>-80162.76126095542</c:v>
                </c:pt>
                <c:pt idx="73">
                  <c:v>-77442.845427699038</c:v>
                </c:pt>
                <c:pt idx="74">
                  <c:v>-74735.7050553156</c:v>
                </c:pt>
                <c:pt idx="75">
                  <c:v>-72042.30060094138</c:v>
                </c:pt>
                <c:pt idx="76">
                  <c:v>-69363.529631165904</c:v>
                </c:pt>
                <c:pt idx="77">
                  <c:v>-66700.230022942706</c:v>
                </c:pt>
                <c:pt idx="78">
                  <c:v>-64053.183020367142</c:v>
                </c:pt>
                <c:pt idx="79">
                  <c:v>-61423.116151786671</c:v>
                </c:pt>
                <c:pt idx="80">
                  <c:v>-58810.706012512121</c:v>
                </c:pt>
                <c:pt idx="81">
                  <c:v>-56216.580916809005</c:v>
                </c:pt>
                <c:pt idx="82">
                  <c:v>-53641.323424748058</c:v>
                </c:pt>
                <c:pt idx="83">
                  <c:v>-51085.472748265747</c:v>
                </c:pt>
                <c:pt idx="84">
                  <c:v>-48549.527041306283</c:v>
                </c:pt>
                <c:pt idx="85">
                  <c:v>-46033.945578897285</c:v>
                </c:pt>
                <c:pt idx="86">
                  <c:v>-43539.150829851947</c:v>
                </c:pt>
                <c:pt idx="87">
                  <c:v>-41065.530427517981</c:v>
                </c:pt>
                <c:pt idx="88">
                  <c:v>-38613.439042705722</c:v>
                </c:pt>
                <c:pt idx="89">
                  <c:v>-36183.200164453359</c:v>
                </c:pt>
                <c:pt idx="90">
                  <c:v>-33775.107791005896</c:v>
                </c:pt>
                <c:pt idx="91">
                  <c:v>-31389.428036546451</c:v>
                </c:pt>
                <c:pt idx="92">
                  <c:v>-29026.400657170278</c:v>
                </c:pt>
                <c:pt idx="93">
                  <c:v>-26686.24049962702</c:v>
                </c:pt>
                <c:pt idx="94">
                  <c:v>-24369.138876815443</c:v>
                </c:pt>
                <c:pt idx="95">
                  <c:v>-22075.264873719949</c:v>
                </c:pt>
                <c:pt idx="96">
                  <c:v>-19804.766586456681</c:v>
                </c:pt>
                <c:pt idx="97">
                  <c:v>-17557.772298622818</c:v>
                </c:pt>
                <c:pt idx="98">
                  <c:v>-15334.391597262234</c:v>
                </c:pt>
                <c:pt idx="99">
                  <c:v>-13134.716431616282</c:v>
                </c:pt>
                <c:pt idx="100">
                  <c:v>-10958.822118070035</c:v>
                </c:pt>
                <c:pt idx="101">
                  <c:v>-8806.7682928760769</c:v>
                </c:pt>
                <c:pt idx="102">
                  <c:v>-6678.599816238042</c:v>
                </c:pt>
                <c:pt idx="103">
                  <c:v>-4574.3476298634778</c:v>
                </c:pt>
                <c:pt idx="104">
                  <c:v>-2494.0295699965209</c:v>
                </c:pt>
                <c:pt idx="105">
                  <c:v>-437.65113881003344</c:v>
                </c:pt>
                <c:pt idx="106">
                  <c:v>1594.7937644415651</c:v>
                </c:pt>
                <c:pt idx="107">
                  <c:v>3603.3221498304629</c:v>
                </c:pt>
                <c:pt idx="108">
                  <c:v>5587.9612791370018</c:v>
                </c:pt>
                <c:pt idx="109">
                  <c:v>7548.7480425849208</c:v>
                </c:pt>
                <c:pt idx="110">
                  <c:v>9485.7283677358064</c:v>
                </c:pt>
                <c:pt idx="111">
                  <c:v>11398.95665917662</c:v>
                </c:pt>
                <c:pt idx="112">
                  <c:v>13288.495267306687</c:v>
                </c:pt>
                <c:pt idx="113">
                  <c:v>15154.413985052088</c:v>
                </c:pt>
                <c:pt idx="114">
                  <c:v>16996.789570533729</c:v>
                </c:pt>
                <c:pt idx="115">
                  <c:v>18815.705294920655</c:v>
                </c:pt>
                <c:pt idx="116">
                  <c:v>20611.250513678824</c:v>
                </c:pt>
                <c:pt idx="117">
                  <c:v>22383.520260768069</c:v>
                </c:pt>
                <c:pt idx="118">
                  <c:v>24132.614863520197</c:v>
                </c:pt>
                <c:pt idx="119">
                  <c:v>25858.639578158036</c:v>
                </c:pt>
                <c:pt idx="120">
                  <c:v>27561.704244349967</c:v>
                </c:pt>
                <c:pt idx="121">
                  <c:v>29241.922958153416</c:v>
                </c:pt>
                <c:pt idx="122">
                  <c:v>30899.413761957025</c:v>
                </c:pt>
                <c:pt idx="123">
                  <c:v>32534.298350968922</c:v>
                </c:pt>
                <c:pt idx="124">
                  <c:v>34146.701795431203</c:v>
                </c:pt>
                <c:pt idx="125">
                  <c:v>35736.752277255582</c:v>
                </c:pt>
                <c:pt idx="126">
                  <c:v>37304.58084108436</c:v>
                </c:pt>
                <c:pt idx="127">
                  <c:v>38850.321158216684</c:v>
                </c:pt>
                <c:pt idx="128">
                  <c:v>40374.109303634439</c:v>
                </c:pt>
                <c:pt idx="129">
                  <c:v>41876.083544625144</c:v>
                </c:pt>
                <c:pt idx="130">
                  <c:v>43356.384140924725</c:v>
                </c:pt>
                <c:pt idx="131">
                  <c:v>44815.153155902924</c:v>
                </c:pt>
                <c:pt idx="132">
                  <c:v>46252.534277349943</c:v>
                </c:pt>
                <c:pt idx="133">
                  <c:v>47668.672648768523</c:v>
                </c:pt>
                <c:pt idx="134">
                  <c:v>49063.714709557884</c:v>
                </c:pt>
                <c:pt idx="135">
                  <c:v>50437.808043474273</c:v>
                </c:pt>
                <c:pt idx="136">
                  <c:v>51791.101236636285</c:v>
                </c:pt>
                <c:pt idx="137">
                  <c:v>53123.743741902581</c:v>
                </c:pt>
                <c:pt idx="138">
                  <c:v>54435.885752139904</c:v>
                </c:pt>
                <c:pt idx="139">
                  <c:v>55727.678079658537</c:v>
                </c:pt>
                <c:pt idx="140">
                  <c:v>56999.272042921919</c:v>
                </c:pt>
                <c:pt idx="141">
                  <c:v>58250.819359210436</c:v>
                </c:pt>
                <c:pt idx="142">
                  <c:v>59482.472044061578</c:v>
                </c:pt>
                <c:pt idx="143">
                  <c:v>60694.382315812341</c:v>
                </c:pt>
                <c:pt idx="144">
                  <c:v>61886.70250588801</c:v>
                </c:pt>
                <c:pt idx="145">
                  <c:v>63059.584974537313</c:v>
                </c:pt>
                <c:pt idx="146">
                  <c:v>64213.182031028788</c:v>
                </c:pt>
                <c:pt idx="147">
                  <c:v>65347.645858968724</c:v>
                </c:pt>
                <c:pt idx="148">
                  <c:v>66463.128445890965</c:v>
                </c:pt>
                <c:pt idx="149">
                  <c:v>67559.781517031952</c:v>
                </c:pt>
                <c:pt idx="150">
                  <c:v>68637.756473282352</c:v>
                </c:pt>
                <c:pt idx="151">
                  <c:v>69697.204332698253</c:v>
                </c:pt>
                <c:pt idx="152">
                  <c:v>70738.275675976125</c:v>
                </c:pt>
                <c:pt idx="153">
                  <c:v>71761.120594987529</c:v>
                </c:pt>
                <c:pt idx="154">
                  <c:v>72765.888644839404</c:v>
                </c:pt>
                <c:pt idx="155">
                  <c:v>73752.728798937635</c:v>
                </c:pt>
                <c:pt idx="156">
                  <c:v>74721.789407061297</c:v>
                </c:pt>
                <c:pt idx="157">
                  <c:v>75673.218155842915</c:v>
                </c:pt>
                <c:pt idx="158">
                  <c:v>76607.162032654916</c:v>
                </c:pt>
                <c:pt idx="159">
                  <c:v>77523.76729111874</c:v>
                </c:pt>
                <c:pt idx="160">
                  <c:v>78423.179419587075</c:v>
                </c:pt>
                <c:pt idx="161">
                  <c:v>79305.543111789564</c:v>
                </c:pt>
                <c:pt idx="162">
                  <c:v>80171.002239289519</c:v>
                </c:pt>
                <c:pt idx="163">
                  <c:v>81019.699826563185</c:v>
                </c:pt>
                <c:pt idx="164">
                  <c:v>81851.778027146065</c:v>
                </c:pt>
                <c:pt idx="165">
                  <c:v>82667.378102677234</c:v>
                </c:pt>
                <c:pt idx="166">
                  <c:v>83466.640402681485</c:v>
                </c:pt>
                <c:pt idx="167">
                  <c:v>84249.70434648433</c:v>
                </c:pt>
                <c:pt idx="168">
                  <c:v>85016.708406838647</c:v>
                </c:pt>
                <c:pt idx="169">
                  <c:v>85767.790094408614</c:v>
                </c:pt>
                <c:pt idx="170">
                  <c:v>86503.085944411519</c:v>
                </c:pt>
                <c:pt idx="171">
                  <c:v>87222.731503874355</c:v>
                </c:pt>
                <c:pt idx="172">
                  <c:v>87926.861320620112</c:v>
                </c:pt>
                <c:pt idx="173">
                  <c:v>88615.608933294541</c:v>
                </c:pt>
                <c:pt idx="174">
                  <c:v>89289.106862388842</c:v>
                </c:pt>
                <c:pt idx="175">
                  <c:v>89947.486602479243</c:v>
                </c:pt>
                <c:pt idx="176">
                  <c:v>90590.878615409485</c:v>
                </c:pt>
                <c:pt idx="177">
                  <c:v>91219.412324456265</c:v>
                </c:pt>
                <c:pt idx="178">
                  <c:v>91833.21610931796</c:v>
                </c:pt>
                <c:pt idx="179">
                  <c:v>92432.417302004527</c:v>
                </c:pt>
                <c:pt idx="180">
                  <c:v>93017.142183534917</c:v>
                </c:pt>
                <c:pt idx="181">
                  <c:v>93587.515981362667</c:v>
                </c:pt>
                <c:pt idx="182">
                  <c:v>94143.662867449806</c:v>
                </c:pt>
                <c:pt idx="183">
                  <c:v>94685.705957281403</c:v>
                </c:pt>
                <c:pt idx="184">
                  <c:v>95213.76730909216</c:v>
                </c:pt>
                <c:pt idx="185">
                  <c:v>95727.967924077006</c:v>
                </c:pt>
                <c:pt idx="186">
                  <c:v>96228.427746962814</c:v>
                </c:pt>
                <c:pt idx="187">
                  <c:v>96715.265667120286</c:v>
                </c:pt>
                <c:pt idx="188">
                  <c:v>97188.599520236778</c:v>
                </c:pt>
                <c:pt idx="189">
                  <c:v>97648.546090540884</c:v>
                </c:pt>
                <c:pt idx="190">
                  <c:v>98095.2211130613</c:v>
                </c:pt>
                <c:pt idx="191">
                  <c:v>98528.739277039771</c:v>
                </c:pt>
                <c:pt idx="192">
                  <c:v>98949.214228872093</c:v>
                </c:pt>
                <c:pt idx="193">
                  <c:v>99356.758576183231</c:v>
                </c:pt>
                <c:pt idx="194">
                  <c:v>99751.483891656273</c:v>
                </c:pt>
                <c:pt idx="195">
                  <c:v>100133.50071745995</c:v>
                </c:pt>
                <c:pt idx="196">
                  <c:v>100502.91857013002</c:v>
                </c:pt>
                <c:pt idx="197">
                  <c:v>100859.84594536561</c:v>
                </c:pt>
                <c:pt idx="198">
                  <c:v>101204.39032328507</c:v>
                </c:pt>
                <c:pt idx="199">
                  <c:v>101536.6581738806</c:v>
                </c:pt>
                <c:pt idx="200">
                  <c:v>101856.75496274786</c:v>
                </c:pt>
                <c:pt idx="201">
                  <c:v>102164.78515716275</c:v>
                </c:pt>
                <c:pt idx="202">
                  <c:v>102460.85223184986</c:v>
                </c:pt>
                <c:pt idx="203">
                  <c:v>102745.05867558642</c:v>
                </c:pt>
                <c:pt idx="204">
                  <c:v>103017.50599738315</c:v>
                </c:pt>
                <c:pt idx="205">
                  <c:v>103278.29473343724</c:v>
                </c:pt>
                <c:pt idx="206">
                  <c:v>103527.52445346769</c:v>
                </c:pt>
                <c:pt idx="207">
                  <c:v>103765.29376787052</c:v>
                </c:pt>
                <c:pt idx="208">
                  <c:v>103991.70033474988</c:v>
                </c:pt>
                <c:pt idx="209">
                  <c:v>104206.84086669923</c:v>
                </c:pt>
                <c:pt idx="210">
                  <c:v>104410.81113841233</c:v>
                </c:pt>
                <c:pt idx="211">
                  <c:v>104603.70599359722</c:v>
                </c:pt>
                <c:pt idx="212">
                  <c:v>104785.61935263913</c:v>
                </c:pt>
                <c:pt idx="213">
                  <c:v>104956.64421982941</c:v>
                </c:pt>
                <c:pt idx="214">
                  <c:v>105116.87269103614</c:v>
                </c:pt>
                <c:pt idx="215">
                  <c:v>105266.39596104907</c:v>
                </c:pt>
                <c:pt idx="216">
                  <c:v>105405.3043313722</c:v>
                </c:pt>
                <c:pt idx="217">
                  <c:v>105533.68721768499</c:v>
                </c:pt>
                <c:pt idx="218">
                  <c:v>105651.63315777865</c:v>
                </c:pt>
                <c:pt idx="219">
                  <c:v>105759.22981887648</c:v>
                </c:pt>
                <c:pt idx="220">
                  <c:v>105856.56400574325</c:v>
                </c:pt>
                <c:pt idx="221">
                  <c:v>105943.7216681604</c:v>
                </c:pt>
                <c:pt idx="222">
                  <c:v>106020.78790876328</c:v>
                </c:pt>
                <c:pt idx="223">
                  <c:v>106087.84699084458</c:v>
                </c:pt>
                <c:pt idx="224">
                  <c:v>106144.98234598502</c:v>
                </c:pt>
                <c:pt idx="225">
                  <c:v>106192.27658193145</c:v>
                </c:pt>
                <c:pt idx="226">
                  <c:v>106229.81149026629</c:v>
                </c:pt>
                <c:pt idx="227">
                  <c:v>106257.66805424757</c:v>
                </c:pt>
                <c:pt idx="228">
                  <c:v>106275.92645624391</c:v>
                </c:pt>
                <c:pt idx="229">
                  <c:v>106284.66608589288</c:v>
                </c:pt>
                <c:pt idx="230">
                  <c:v>106283.96554732864</c:v>
                </c:pt>
                <c:pt idx="231">
                  <c:v>106273.90266718954</c:v>
                </c:pt>
                <c:pt idx="232">
                  <c:v>106254.55450191337</c:v>
                </c:pt>
                <c:pt idx="233">
                  <c:v>106225.9973457444</c:v>
                </c:pt>
                <c:pt idx="234">
                  <c:v>106188.3067379205</c:v>
                </c:pt>
                <c:pt idx="235">
                  <c:v>106141.55747035192</c:v>
                </c:pt>
                <c:pt idx="236">
                  <c:v>106085.82359521242</c:v>
                </c:pt>
                <c:pt idx="237">
                  <c:v>106021.17843227659</c:v>
                </c:pt>
                <c:pt idx="238">
                  <c:v>105947.69457632583</c:v>
                </c:pt>
                <c:pt idx="239">
                  <c:v>105865.44390455366</c:v>
                </c:pt>
                <c:pt idx="240">
                  <c:v>105774.49758394598</c:v>
                </c:pt>
                <c:pt idx="241">
                  <c:v>105674.92607846728</c:v>
                </c:pt>
                <c:pt idx="242">
                  <c:v>105566.79915643705</c:v>
                </c:pt>
                <c:pt idx="243">
                  <c:v>105450.1858974467</c:v>
                </c:pt>
                <c:pt idx="244">
                  <c:v>105325.15469979437</c:v>
                </c:pt>
                <c:pt idx="245">
                  <c:v>105191.77328742773</c:v>
                </c:pt>
                <c:pt idx="246">
                  <c:v>105050.10871698847</c:v>
                </c:pt>
                <c:pt idx="247">
                  <c:v>104900.22738481313</c:v>
                </c:pt>
                <c:pt idx="248">
                  <c:v>104742.19503373047</c:v>
                </c:pt>
                <c:pt idx="249">
                  <c:v>104576.07676021219</c:v>
                </c:pt>
                <c:pt idx="250">
                  <c:v>104401.93702092138</c:v>
                </c:pt>
                <c:pt idx="251">
                  <c:v>104219.83963957371</c:v>
                </c:pt>
                <c:pt idx="252">
                  <c:v>104029.8478136271</c:v>
                </c:pt>
                <c:pt idx="253">
                  <c:v>103832.02412100963</c:v>
                </c:pt>
                <c:pt idx="254">
                  <c:v>103626.43052656262</c:v>
                </c:pt>
                <c:pt idx="255">
                  <c:v>103413.12838878203</c:v>
                </c:pt>
                <c:pt idx="256">
                  <c:v>103192.1784659425</c:v>
                </c:pt>
                <c:pt idx="257">
                  <c:v>102963.64092290879</c:v>
                </c:pt>
                <c:pt idx="258">
                  <c:v>102727.57533722941</c:v>
                </c:pt>
                <c:pt idx="259">
                  <c:v>102484.04070549179</c:v>
                </c:pt>
                <c:pt idx="260">
                  <c:v>102233.09544970351</c:v>
                </c:pt>
                <c:pt idx="261">
                  <c:v>101974.79742326541</c:v>
                </c:pt>
                <c:pt idx="262">
                  <c:v>101709.20391710929</c:v>
                </c:pt>
                <c:pt idx="263">
                  <c:v>101436.37166600698</c:v>
                </c:pt>
                <c:pt idx="264">
                  <c:v>101156.35685422155</c:v>
                </c:pt>
                <c:pt idx="265">
                  <c:v>100869.21512167575</c:v>
                </c:pt>
                <c:pt idx="266">
                  <c:v>100575.00156984874</c:v>
                </c:pt>
                <c:pt idx="267">
                  <c:v>100273.77076742321</c:v>
                </c:pt>
                <c:pt idx="268">
                  <c:v>99965.576756251394</c:v>
                </c:pt>
                <c:pt idx="269">
                  <c:v>99650.473056958173</c:v>
                </c:pt>
                <c:pt idx="270">
                  <c:v>99328.51267450361</c:v>
                </c:pt>
                <c:pt idx="271">
                  <c:v>98999.748104006168</c:v>
                </c:pt>
                <c:pt idx="272">
                  <c:v>98664.231336037163</c:v>
                </c:pt>
                <c:pt idx="273">
                  <c:v>98322.013862229767</c:v>
                </c:pt>
                <c:pt idx="274">
                  <c:v>97973.146680839593</c:v>
                </c:pt>
                <c:pt idx="275">
                  <c:v>97617.68030158442</c:v>
                </c:pt>
                <c:pt idx="276">
                  <c:v>97255.664751549833</c:v>
                </c:pt>
                <c:pt idx="277">
                  <c:v>96887.149580124998</c:v>
                </c:pt>
                <c:pt idx="278">
                  <c:v>96512.183864252525</c:v>
                </c:pt>
                <c:pt idx="279">
                  <c:v>96130.816213513142</c:v>
                </c:pt>
                <c:pt idx="280">
                  <c:v>95743.094775261823</c:v>
                </c:pt>
                <c:pt idx="281">
                  <c:v>95349.067239739583</c:v>
                </c:pt>
                <c:pt idx="282">
                  <c:v>94948.780844793422</c:v>
                </c:pt>
                <c:pt idx="283">
                  <c:v>94542.282381002558</c:v>
                </c:pt>
                <c:pt idx="284">
                  <c:v>94129.61819658021</c:v>
                </c:pt>
                <c:pt idx="285">
                  <c:v>93710.834201850463</c:v>
                </c:pt>
                <c:pt idx="286">
                  <c:v>93285.975874353782</c:v>
                </c:pt>
                <c:pt idx="287">
                  <c:v>92855.088263557875</c:v>
                </c:pt>
                <c:pt idx="288">
                  <c:v>92418.215995116741</c:v>
                </c:pt>
                <c:pt idx="289">
                  <c:v>91975.403275839286</c:v>
                </c:pt>
                <c:pt idx="290">
                  <c:v>91526.693898139056</c:v>
                </c:pt>
                <c:pt idx="291">
                  <c:v>91072.131244489574</c:v>
                </c:pt>
                <c:pt idx="292">
                  <c:v>90611.758291811566</c:v>
                </c:pt>
                <c:pt idx="293">
                  <c:v>90145.617616020609</c:v>
                </c:pt>
                <c:pt idx="294">
                  <c:v>89673.751396254986</c:v>
                </c:pt>
                <c:pt idx="295">
                  <c:v>89196.201419190736</c:v>
                </c:pt>
                <c:pt idx="296">
                  <c:v>88713.009083295241</c:v>
                </c:pt>
                <c:pt idx="297">
                  <c:v>88224.215403072536</c:v>
                </c:pt>
                <c:pt idx="298">
                  <c:v>87729.861013094545</c:v>
                </c:pt>
                <c:pt idx="299">
                  <c:v>87229.986172238132</c:v>
                </c:pt>
                <c:pt idx="300">
                  <c:v>86724.630767619237</c:v>
                </c:pt>
                <c:pt idx="301">
                  <c:v>86213.834318707464</c:v>
                </c:pt>
                <c:pt idx="302">
                  <c:v>85697.635981223546</c:v>
                </c:pt>
                <c:pt idx="303">
                  <c:v>85176.074551053112</c:v>
                </c:pt>
                <c:pt idx="304">
                  <c:v>84649.188468103181</c:v>
                </c:pt>
                <c:pt idx="305">
                  <c:v>84117.015820307191</c:v>
                </c:pt>
                <c:pt idx="306">
                  <c:v>83579.594347066944</c:v>
                </c:pt>
                <c:pt idx="307">
                  <c:v>83036.961443362175</c:v>
                </c:pt>
                <c:pt idx="308">
                  <c:v>82489.154163126135</c:v>
                </c:pt>
                <c:pt idx="309">
                  <c:v>81936.209223196842</c:v>
                </c:pt>
                <c:pt idx="310">
                  <c:v>81378.163006609888</c:v>
                </c:pt>
                <c:pt idx="311">
                  <c:v>80815.051566452603</c:v>
                </c:pt>
                <c:pt idx="312">
                  <c:v>80246.910629278398</c:v>
                </c:pt>
                <c:pt idx="313">
                  <c:v>79673.775598508539</c:v>
                </c:pt>
                <c:pt idx="314">
                  <c:v>79095.681558001204</c:v>
                </c:pt>
                <c:pt idx="315">
                  <c:v>78512.663275404251</c:v>
                </c:pt>
                <c:pt idx="316">
                  <c:v>77924.755205534864</c:v>
                </c:pt>
                <c:pt idx="317">
                  <c:v>77331.991493739421</c:v>
                </c:pt>
                <c:pt idx="318">
                  <c:v>76734.405979128554</c:v>
                </c:pt>
                <c:pt idx="319">
                  <c:v>76132.032197753084</c:v>
                </c:pt>
                <c:pt idx="320">
                  <c:v>75524.90338604711</c:v>
                </c:pt>
                <c:pt idx="321">
                  <c:v>74913.05248377379</c:v>
                </c:pt>
                <c:pt idx="322">
                  <c:v>74296.512137334095</c:v>
                </c:pt>
                <c:pt idx="323">
                  <c:v>73675.31470266846</c:v>
                </c:pt>
                <c:pt idx="324">
                  <c:v>73049.492248576018</c:v>
                </c:pt>
                <c:pt idx="325">
                  <c:v>72419.076559498091</c:v>
                </c:pt>
                <c:pt idx="326">
                  <c:v>71784.099138688878</c:v>
                </c:pt>
                <c:pt idx="327">
                  <c:v>71144.591211110586</c:v>
                </c:pt>
                <c:pt idx="328">
                  <c:v>70500.583726316458</c:v>
                </c:pt>
                <c:pt idx="329">
                  <c:v>69852.107361373957</c:v>
                </c:pt>
                <c:pt idx="330">
                  <c:v>69199.192523812642</c:v>
                </c:pt>
                <c:pt idx="331">
                  <c:v>68541.869354318362</c:v>
                </c:pt>
                <c:pt idx="332">
                  <c:v>67880.167729490786</c:v>
                </c:pt>
                <c:pt idx="333">
                  <c:v>67214.117264818284</c:v>
                </c:pt>
                <c:pt idx="334">
                  <c:v>66543.74731721601</c:v>
                </c:pt>
                <c:pt idx="335">
                  <c:v>65869.086987683084</c:v>
                </c:pt>
                <c:pt idx="336">
                  <c:v>65190.16512418515</c:v>
                </c:pt>
                <c:pt idx="337">
                  <c:v>64507.010324109229</c:v>
                </c:pt>
                <c:pt idx="338">
                  <c:v>63819.650936852093</c:v>
                </c:pt>
                <c:pt idx="339">
                  <c:v>63128.115066529484</c:v>
                </c:pt>
                <c:pt idx="340">
                  <c:v>62432.430574424681</c:v>
                </c:pt>
                <c:pt idx="341">
                  <c:v>61732.625081462553</c:v>
                </c:pt>
                <c:pt idx="342">
                  <c:v>61028.725970757892</c:v>
                </c:pt>
                <c:pt idx="343">
                  <c:v>60320.76039011823</c:v>
                </c:pt>
                <c:pt idx="344">
                  <c:v>59608.755254331511</c:v>
                </c:pt>
                <c:pt idx="345">
                  <c:v>58892.737247596844</c:v>
                </c:pt>
                <c:pt idx="346">
                  <c:v>58172.732826106483</c:v>
                </c:pt>
                <c:pt idx="347">
                  <c:v>57448.768219988793</c:v>
                </c:pt>
                <c:pt idx="348">
                  <c:v>56720.869436024455</c:v>
                </c:pt>
                <c:pt idx="349">
                  <c:v>55989.062259637751</c:v>
                </c:pt>
                <c:pt idx="350">
                  <c:v>55253.372257379582</c:v>
                </c:pt>
                <c:pt idx="351">
                  <c:v>54513.824778974289</c:v>
                </c:pt>
                <c:pt idx="352">
                  <c:v>53770.444959651795</c:v>
                </c:pt>
                <c:pt idx="353">
                  <c:v>53023.257722289534</c:v>
                </c:pt>
                <c:pt idx="354">
                  <c:v>52272.287779540056</c:v>
                </c:pt>
                <c:pt idx="355">
                  <c:v>51517.559636064922</c:v>
                </c:pt>
                <c:pt idx="356">
                  <c:v>50759.097590537742</c:v>
                </c:pt>
                <c:pt idx="357">
                  <c:v>49996.925737795071</c:v>
                </c:pt>
                <c:pt idx="358">
                  <c:v>49231.067970833043</c:v>
                </c:pt>
                <c:pt idx="359">
                  <c:v>48461.54798290669</c:v>
                </c:pt>
                <c:pt idx="360">
                  <c:v>47688.389269508538</c:v>
                </c:pt>
                <c:pt idx="361">
                  <c:v>46911.615130399703</c:v>
                </c:pt>
                <c:pt idx="362">
                  <c:v>46131.248671484413</c:v>
                </c:pt>
                <c:pt idx="363">
                  <c:v>45347.312806950184</c:v>
                </c:pt>
                <c:pt idx="364">
                  <c:v>44559.830260901945</c:v>
                </c:pt>
                <c:pt idx="365">
                  <c:v>43768.823569482542</c:v>
                </c:pt>
                <c:pt idx="366">
                  <c:v>42974.315082743997</c:v>
                </c:pt>
                <c:pt idx="367">
                  <c:v>42176.326966397115</c:v>
                </c:pt>
                <c:pt idx="368">
                  <c:v>41374.881203713361</c:v>
                </c:pt>
                <c:pt idx="369">
                  <c:v>40569.999597307178</c:v>
                </c:pt>
                <c:pt idx="370">
                  <c:v>39761.703770992113</c:v>
                </c:pt>
                <c:pt idx="371">
                  <c:v>38950.01517151366</c:v>
                </c:pt>
                <c:pt idx="372">
                  <c:v>38134.955070263008</c:v>
                </c:pt>
                <c:pt idx="373">
                  <c:v>37316.544565135846</c:v>
                </c:pt>
                <c:pt idx="374">
                  <c:v>36494.804582022363</c:v>
                </c:pt>
                <c:pt idx="375">
                  <c:v>35669.755876884679</c:v>
                </c:pt>
                <c:pt idx="376">
                  <c:v>34841.419036908424</c:v>
                </c:pt>
                <c:pt idx="377">
                  <c:v>34009.81448264292</c:v>
                </c:pt>
                <c:pt idx="378">
                  <c:v>33174.962469427846</c:v>
                </c:pt>
                <c:pt idx="379">
                  <c:v>32336.883088941104</c:v>
                </c:pt>
                <c:pt idx="380">
                  <c:v>31495.596270982176</c:v>
                </c:pt>
                <c:pt idx="381">
                  <c:v>30651.121784860617</c:v>
                </c:pt>
                <c:pt idx="382">
                  <c:v>29803.479241131572</c:v>
                </c:pt>
                <c:pt idx="383">
                  <c:v>28952.688093115343</c:v>
                </c:pt>
                <c:pt idx="384">
                  <c:v>28098.767638262594</c:v>
                </c:pt>
                <c:pt idx="385">
                  <c:v>27241.737019875669</c:v>
                </c:pt>
                <c:pt idx="386">
                  <c:v>26381.615228564362</c:v>
                </c:pt>
                <c:pt idx="387">
                  <c:v>25518.421103650355</c:v>
                </c:pt>
                <c:pt idx="388">
                  <c:v>24652.173334560706</c:v>
                </c:pt>
                <c:pt idx="389">
                  <c:v>23782.890462518204</c:v>
                </c:pt>
                <c:pt idx="390">
                  <c:v>22910.59088178305</c:v>
                </c:pt>
                <c:pt idx="391">
                  <c:v>22035.292841146118</c:v>
                </c:pt>
                <c:pt idx="392">
                  <c:v>21157.014445235487</c:v>
                </c:pt>
                <c:pt idx="393">
                  <c:v>20275.773656025529</c:v>
                </c:pt>
                <c:pt idx="394">
                  <c:v>19391.588294093846</c:v>
                </c:pt>
                <c:pt idx="395">
                  <c:v>18504.476040123729</c:v>
                </c:pt>
                <c:pt idx="396">
                  <c:v>17614.454435994499</c:v>
                </c:pt>
                <c:pt idx="397">
                  <c:v>16721.540886392002</c:v>
                </c:pt>
                <c:pt idx="398">
                  <c:v>15825.752659948077</c:v>
                </c:pt>
                <c:pt idx="399">
                  <c:v>14927.106890507974</c:v>
                </c:pt>
                <c:pt idx="400">
                  <c:v>14025.620578485774</c:v>
                </c:pt>
                <c:pt idx="401">
                  <c:v>13121.310592170106</c:v>
                </c:pt>
                <c:pt idx="402">
                  <c:v>12214.19366890972</c:v>
                </c:pt>
                <c:pt idx="403">
                  <c:v>11304.286416313495</c:v>
                </c:pt>
                <c:pt idx="404">
                  <c:v>10391.605313573382</c:v>
                </c:pt>
                <c:pt idx="405">
                  <c:v>9476.1667126006214</c:v>
                </c:pt>
                <c:pt idx="406">
                  <c:v>8557.9868391974596</c:v>
                </c:pt>
                <c:pt idx="407">
                  <c:v>7637.0817944593728</c:v>
                </c:pt>
                <c:pt idx="408">
                  <c:v>6713.4675556437578</c:v>
                </c:pt>
                <c:pt idx="409">
                  <c:v>5787.1599774542265</c:v>
                </c:pt>
                <c:pt idx="410">
                  <c:v>4858.1747932645958</c:v>
                </c:pt>
                <c:pt idx="411">
                  <c:v>3926.5276161897928</c:v>
                </c:pt>
                <c:pt idx="412">
                  <c:v>2992.2339401838835</c:v>
                </c:pt>
                <c:pt idx="413">
                  <c:v>2055.3091412388021</c:v>
                </c:pt>
                <c:pt idx="414">
                  <c:v>1115.7684782531578</c:v>
                </c:pt>
                <c:pt idx="415">
                  <c:v>173.627094491967</c:v>
                </c:pt>
                <c:pt idx="416">
                  <c:v>-771.09998172114138</c:v>
                </c:pt>
                <c:pt idx="417">
                  <c:v>-1718.397835670854</c:v>
                </c:pt>
                <c:pt idx="418">
                  <c:v>-2668.2516653384082</c:v>
                </c:pt>
                <c:pt idx="419">
                  <c:v>-3620.6467802849365</c:v>
                </c:pt>
                <c:pt idx="420">
                  <c:v>-4575.5686006806791</c:v>
                </c:pt>
                <c:pt idx="421">
                  <c:v>-5533.0026563536376</c:v>
                </c:pt>
                <c:pt idx="422">
                  <c:v>-6492.9345855277497</c:v>
                </c:pt>
                <c:pt idx="423">
                  <c:v>-7455.3501340531511</c:v>
                </c:pt>
                <c:pt idx="424">
                  <c:v>-8420.2351544547128</c:v>
                </c:pt>
                <c:pt idx="425">
                  <c:v>-9387.5756047605537</c:v>
                </c:pt>
                <c:pt idx="426">
                  <c:v>-10357.357547678635</c:v>
                </c:pt>
                <c:pt idx="427">
                  <c:v>-11329.56714968232</c:v>
                </c:pt>
                <c:pt idx="428">
                  <c:v>-12304.190679798136</c:v>
                </c:pt>
                <c:pt idx="429">
                  <c:v>-13281.214509036276</c:v>
                </c:pt>
                <c:pt idx="430">
                  <c:v>-14260.625109232729</c:v>
                </c:pt>
                <c:pt idx="431">
                  <c:v>-15242.409052176401</c:v>
                </c:pt>
                <c:pt idx="432">
                  <c:v>-16226.55300881213</c:v>
                </c:pt>
                <c:pt idx="433">
                  <c:v>-17213.043748185853</c:v>
                </c:pt>
                <c:pt idx="434">
                  <c:v>-18201.868136586738</c:v>
                </c:pt>
                <c:pt idx="435">
                  <c:v>-19193.013136838563</c:v>
                </c:pt>
                <c:pt idx="436">
                  <c:v>-20186.465807224507</c:v>
                </c:pt>
                <c:pt idx="437">
                  <c:v>-21182.213300699252</c:v>
                </c:pt>
                <c:pt idx="438">
                  <c:v>-22180.242864137981</c:v>
                </c:pt>
                <c:pt idx="439">
                  <c:v>-23180.541837365017</c:v>
                </c:pt>
                <c:pt idx="440">
                  <c:v>-24183.097652386758</c:v>
                </c:pt>
                <c:pt idx="441">
                  <c:v>-25187.897832541144</c:v>
                </c:pt>
                <c:pt idx="442">
                  <c:v>-26194.92999171163</c:v>
                </c:pt>
                <c:pt idx="443">
                  <c:v>-27204.18183351378</c:v>
                </c:pt>
                <c:pt idx="444">
                  <c:v>-28215.641150390147</c:v>
                </c:pt>
                <c:pt idx="445">
                  <c:v>-29229.295823191991</c:v>
                </c:pt>
                <c:pt idx="446">
                  <c:v>-30245.133819789276</c:v>
                </c:pt>
                <c:pt idx="447">
                  <c:v>-31263.143194824923</c:v>
                </c:pt>
                <c:pt idx="448">
                  <c:v>-32283.312088827603</c:v>
                </c:pt>
                <c:pt idx="449">
                  <c:v>-33305.628727257252</c:v>
                </c:pt>
                <c:pt idx="450">
                  <c:v>-34330.08141999389</c:v>
                </c:pt>
                <c:pt idx="451">
                  <c:v>-35356.6585603524</c:v>
                </c:pt>
                <c:pt idx="452">
                  <c:v>-36385.348624638282</c:v>
                </c:pt>
                <c:pt idx="453">
                  <c:v>-37416.14017123892</c:v>
                </c:pt>
                <c:pt idx="454">
                  <c:v>-38449.021839916357</c:v>
                </c:pt>
                <c:pt idx="455">
                  <c:v>-39483.982351095998</c:v>
                </c:pt>
                <c:pt idx="456">
                  <c:v>-40521.010505301412</c:v>
                </c:pt>
                <c:pt idx="457">
                  <c:v>-41560.095182159217</c:v>
                </c:pt>
                <c:pt idx="458">
                  <c:v>-42601.225340039586</c:v>
                </c:pt>
                <c:pt idx="459">
                  <c:v>-43644.390015275218</c:v>
                </c:pt>
                <c:pt idx="460">
                  <c:v>-44689.578321314999</c:v>
                </c:pt>
                <c:pt idx="461">
                  <c:v>-45736.779448184068</c:v>
                </c:pt>
                <c:pt idx="462">
                  <c:v>-46785.982661850285</c:v>
                </c:pt>
                <c:pt idx="463">
                  <c:v>-47837.177303650416</c:v>
                </c:pt>
                <c:pt idx="464">
                  <c:v>-48890.352789322031</c:v>
                </c:pt>
                <c:pt idx="465">
                  <c:v>-49945.498608718743</c:v>
                </c:pt>
                <c:pt idx="466">
                  <c:v>-51002.604324989137</c:v>
                </c:pt>
                <c:pt idx="467">
                  <c:v>-52061.659574002959</c:v>
                </c:pt>
                <c:pt idx="468">
                  <c:v>-53122.654063602444</c:v>
                </c:pt>
                <c:pt idx="469">
                  <c:v>-54185.577573206392</c:v>
                </c:pt>
                <c:pt idx="470">
                  <c:v>-55250.419953103294</c:v>
                </c:pt>
                <c:pt idx="471">
                  <c:v>-56317.171123752254</c:v>
                </c:pt>
                <c:pt idx="472">
                  <c:v>-57385.821075275191</c:v>
                </c:pt>
                <c:pt idx="473">
                  <c:v>-58456.359866883722</c:v>
                </c:pt>
                <c:pt idx="474">
                  <c:v>-59528.77762629895</c:v>
                </c:pt>
                <c:pt idx="475">
                  <c:v>-60603.064549032249</c:v>
                </c:pt>
                <c:pt idx="476">
                  <c:v>-61679.21089795779</c:v>
                </c:pt>
                <c:pt idx="477">
                  <c:v>-62757.207002794719</c:v>
                </c:pt>
                <c:pt idx="478">
                  <c:v>-63837.04325929028</c:v>
                </c:pt>
                <c:pt idx="479">
                  <c:v>-64918.71012891992</c:v>
                </c:pt>
                <c:pt idx="480">
                  <c:v>-66002.198138231179</c:v>
                </c:pt>
                <c:pt idx="481">
                  <c:v>-67087.497878314345</c:v>
                </c:pt>
                <c:pt idx="482">
                  <c:v>-68174.600004111067</c:v>
                </c:pt>
                <c:pt idx="483">
                  <c:v>-69263.495234290254</c:v>
                </c:pt>
                <c:pt idx="484">
                  <c:v>-70354.174350164132</c:v>
                </c:pt>
                <c:pt idx="485">
                  <c:v>-71446.628195656929</c:v>
                </c:pt>
                <c:pt idx="486">
                  <c:v>-72540.847676352947</c:v>
                </c:pt>
                <c:pt idx="487">
                  <c:v>-73636.823759466875</c:v>
                </c:pt>
                <c:pt idx="488">
                  <c:v>-74734.547472840524</c:v>
                </c:pt>
                <c:pt idx="489">
                  <c:v>-75834.009904755978</c:v>
                </c:pt>
                <c:pt idx="490">
                  <c:v>-76935.202203402529</c:v>
                </c:pt>
                <c:pt idx="491">
                  <c:v>-78038.115576216602</c:v>
                </c:pt>
                <c:pt idx="492">
                  <c:v>-79142.741289578844</c:v>
                </c:pt>
                <c:pt idx="493">
                  <c:v>-80249.070668170461</c:v>
                </c:pt>
                <c:pt idx="494">
                  <c:v>-81357.095094635733</c:v>
                </c:pt>
                <c:pt idx="495">
                  <c:v>-82466.806009009015</c:v>
                </c:pt>
                <c:pt idx="496">
                  <c:v>-83578.194908369915</c:v>
                </c:pt>
                <c:pt idx="497">
                  <c:v>-84691.253346046782</c:v>
                </c:pt>
                <c:pt idx="498">
                  <c:v>-85805.97293167212</c:v>
                </c:pt>
                <c:pt idx="499">
                  <c:v>-86922.345330237877</c:v>
                </c:pt>
              </c:numCache>
            </c:numRef>
          </c:yVal>
          <c:smooth val="1"/>
        </c:ser>
        <c:ser>
          <c:idx val="1"/>
          <c:order val="3"/>
          <c:tx>
            <c:v>EVSI(n*)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'Input-Graph'!$M$58:$M$59</c:f>
              <c:numCache>
                <c:formatCode>#,##0</c:formatCode>
                <c:ptCount val="2"/>
                <c:pt idx="0">
                  <c:v>625002.61108589289</c:v>
                </c:pt>
                <c:pt idx="1">
                  <c:v>625002.61108589289</c:v>
                </c:pt>
              </c:numCache>
            </c:numRef>
          </c:yVal>
          <c:smooth val="1"/>
        </c:ser>
        <c:ser>
          <c:idx val="5"/>
          <c:order val="4"/>
          <c:tx>
            <c:v>Exp. Total Cost(n*)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'Input-Graph'!$N$58:$N$59</c:f>
              <c:numCache>
                <c:formatCode>#,##0</c:formatCode>
                <c:ptCount val="2"/>
                <c:pt idx="0">
                  <c:v>518717.94500000001</c:v>
                </c:pt>
                <c:pt idx="1">
                  <c:v>518717.94500000001</c:v>
                </c:pt>
              </c:numCache>
            </c:numRef>
          </c:yVal>
          <c:smooth val="1"/>
        </c:ser>
        <c:ser>
          <c:idx val="6"/>
          <c:order val="5"/>
          <c:tx>
            <c:v>ENG(n*)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'Input-Graph'!$O$58:$O$59</c:f>
              <c:numCache>
                <c:formatCode>#,##0</c:formatCode>
                <c:ptCount val="2"/>
                <c:pt idx="0">
                  <c:v>106284.66608589288</c:v>
                </c:pt>
                <c:pt idx="1">
                  <c:v>106284.66608589288</c:v>
                </c:pt>
              </c:numCache>
            </c:numRef>
          </c:yVal>
          <c:smooth val="1"/>
        </c:ser>
        <c:ser>
          <c:idx val="2"/>
          <c:order val="6"/>
          <c:tx>
            <c:v>Optimal Sample Size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'Input-Graph'!$L$59:$L$60</c:f>
              <c:numCache>
                <c:formatCode>#,##0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'Input-Graph'!$M$59:$M$60</c:f>
              <c:numCache>
                <c:formatCode>General</c:formatCode>
                <c:ptCount val="2"/>
                <c:pt idx="0" formatCode="#,##0">
                  <c:v>625002.61108589289</c:v>
                </c:pt>
                <c:pt idx="1">
                  <c:v>0</c:v>
                </c:pt>
              </c:numCache>
            </c:numRef>
          </c:yVal>
          <c:smooth val="1"/>
        </c:ser>
        <c:axId val="51983488"/>
        <c:axId val="51985024"/>
      </c:scatterChart>
      <c:valAx>
        <c:axId val="51983488"/>
        <c:scaling>
          <c:orientation val="minMax"/>
          <c:min val="0"/>
        </c:scaling>
        <c:axPos val="b"/>
        <c:numFmt formatCode="#,##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5024"/>
        <c:crossesAt val="0"/>
        <c:crossBetween val="midCat"/>
        <c:minorUnit val="40.6"/>
      </c:valAx>
      <c:valAx>
        <c:axId val="51985024"/>
        <c:scaling>
          <c:orientation val="minMax"/>
          <c:min val="0"/>
        </c:scaling>
        <c:axPos val="l"/>
        <c:numFmt formatCode="#,##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3488"/>
        <c:crossesAt val="0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760116523896069E-2"/>
          <c:y val="3.202328966521107E-2"/>
          <c:w val="0.8593008566236916"/>
          <c:h val="0.150655021834061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14</xdr:col>
      <xdr:colOff>581025</xdr:colOff>
      <xdr:row>51</xdr:row>
      <xdr:rowOff>152400</xdr:rowOff>
    </xdr:to>
    <xdr:graphicFrame macro="">
      <xdr:nvGraphicFramePr>
        <xdr:cNvPr id="10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3"/>
  <sheetViews>
    <sheetView tabSelected="1" topLeftCell="F1" workbookViewId="0">
      <selection activeCell="J1" sqref="J1:N1"/>
    </sheetView>
  </sheetViews>
  <sheetFormatPr defaultRowHeight="12.75"/>
  <cols>
    <col min="2" max="2" width="13.140625" bestFit="1" customWidth="1"/>
    <col min="3" max="3" width="13.7109375" customWidth="1"/>
    <col min="4" max="4" width="16.28515625" customWidth="1"/>
    <col min="5" max="5" width="11.28515625" customWidth="1"/>
    <col min="6" max="6" width="13.7109375" bestFit="1" customWidth="1"/>
    <col min="7" max="7" width="3.85546875" customWidth="1"/>
    <col min="8" max="9" width="3.5703125" customWidth="1"/>
    <col min="10" max="10" width="38.42578125" customWidth="1"/>
    <col min="11" max="11" width="15.42578125" customWidth="1"/>
    <col min="13" max="13" width="22" customWidth="1"/>
    <col min="14" max="14" width="8.7109375" customWidth="1"/>
    <col min="15" max="15" width="9.140625" customWidth="1"/>
    <col min="16" max="16" width="8.7109375" customWidth="1"/>
    <col min="17" max="17" width="9.42578125" customWidth="1"/>
    <col min="18" max="18" width="10.5703125" customWidth="1"/>
  </cols>
  <sheetData>
    <row r="1" spans="1:1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J1" s="19" t="s">
        <v>32</v>
      </c>
      <c r="K1" s="19"/>
      <c r="L1" s="19"/>
      <c r="M1" s="19"/>
      <c r="N1" s="19"/>
    </row>
    <row r="2" spans="1:14">
      <c r="A2">
        <f>$K$18</f>
        <v>1</v>
      </c>
      <c r="B2">
        <f>Intermediate!K2*(Intermediate!$Q$7-Intermediate!H2)</f>
        <v>1.3322658531933484E-9</v>
      </c>
      <c r="C2" s="3">
        <f t="shared" ref="C2:C65" si="0">(A2&gt;0)*($N$11+2*A2*$N$12)</f>
        <v>151500</v>
      </c>
      <c r="D2" s="3">
        <f t="shared" ref="D2:D65" si="1">( ( ( (2*A2/$N$8) + $N$9 )*$N$7 )-A2 )*$K$15</f>
        <v>103.1215</v>
      </c>
      <c r="E2" s="3">
        <f>C2+D2</f>
        <v>151603.12150000001</v>
      </c>
      <c r="F2" s="3">
        <f>B2-E2</f>
        <v>-151603.12149999867</v>
      </c>
    </row>
    <row r="3" spans="1:14">
      <c r="A3" s="3">
        <f t="shared" ref="A3:A66" si="2" xml:space="preserve"> A2+$K$20</f>
        <v>2</v>
      </c>
      <c r="B3">
        <f>Intermediate!K3*(Intermediate!$Q$7-Intermediate!H3)</f>
        <v>6.6613203841825452E-10</v>
      </c>
      <c r="C3" s="3">
        <f t="shared" si="0"/>
        <v>153000</v>
      </c>
      <c r="D3" s="3">
        <f t="shared" si="1"/>
        <v>206.24299999999999</v>
      </c>
      <c r="E3" s="3">
        <f t="shared" ref="E3:E23" si="3">C3+D3</f>
        <v>153206.24299999999</v>
      </c>
      <c r="F3" s="3">
        <f t="shared" ref="F3:F23" si="4">B3-E3</f>
        <v>-153206.24299999932</v>
      </c>
      <c r="J3" s="19" t="s">
        <v>31</v>
      </c>
      <c r="K3" s="20"/>
      <c r="L3" s="20"/>
      <c r="M3" s="20"/>
      <c r="N3" s="20"/>
    </row>
    <row r="4" spans="1:14">
      <c r="A4" s="3">
        <f t="shared" si="2"/>
        <v>3</v>
      </c>
      <c r="B4">
        <f>Intermediate!K4*(Intermediate!$Q$7-Intermediate!H4)</f>
        <v>1.032503282871744E-8</v>
      </c>
      <c r="C4" s="3">
        <f t="shared" si="0"/>
        <v>154500</v>
      </c>
      <c r="D4" s="3">
        <f t="shared" si="1"/>
        <v>309.36450000000002</v>
      </c>
      <c r="E4" s="3">
        <f t="shared" si="3"/>
        <v>154809.3645</v>
      </c>
      <c r="F4" s="3">
        <f t="shared" si="4"/>
        <v>-154809.36449998966</v>
      </c>
    </row>
    <row r="5" spans="1:14">
      <c r="A5" s="3">
        <f t="shared" si="2"/>
        <v>4</v>
      </c>
      <c r="B5">
        <f>Intermediate!K5*(Intermediate!$Q$7-Intermediate!H5)</f>
        <v>1.6026761040066617E-5</v>
      </c>
      <c r="C5" s="3">
        <f t="shared" si="0"/>
        <v>156000</v>
      </c>
      <c r="D5" s="3">
        <f t="shared" si="1"/>
        <v>412.48599999999999</v>
      </c>
      <c r="E5" s="3">
        <f t="shared" si="3"/>
        <v>156412.486</v>
      </c>
      <c r="F5" s="3">
        <f t="shared" si="4"/>
        <v>-156412.48598397325</v>
      </c>
      <c r="J5" s="17" t="s">
        <v>26</v>
      </c>
      <c r="K5" s="18"/>
      <c r="M5" s="17" t="s">
        <v>30</v>
      </c>
      <c r="N5" s="18"/>
    </row>
    <row r="6" spans="1:14">
      <c r="A6" s="3">
        <f t="shared" si="2"/>
        <v>5</v>
      </c>
      <c r="B6">
        <f>Intermediate!K6*(Intermediate!$Q$7-Intermediate!H6)</f>
        <v>1.5895493865725197E-3</v>
      </c>
      <c r="C6" s="3">
        <f t="shared" si="0"/>
        <v>157500</v>
      </c>
      <c r="D6" s="3">
        <f t="shared" si="1"/>
        <v>515.60749999999996</v>
      </c>
      <c r="E6" s="3">
        <f t="shared" si="3"/>
        <v>158015.60750000001</v>
      </c>
      <c r="F6" s="3">
        <f t="shared" si="4"/>
        <v>-158015.60591045063</v>
      </c>
      <c r="J6" s="15" t="s">
        <v>27</v>
      </c>
      <c r="K6" s="2">
        <v>54</v>
      </c>
      <c r="M6" s="15" t="s">
        <v>35</v>
      </c>
      <c r="N6" s="11">
        <v>25</v>
      </c>
    </row>
    <row r="7" spans="1:14">
      <c r="A7" s="3">
        <f t="shared" si="2"/>
        <v>6</v>
      </c>
      <c r="B7">
        <f>Intermediate!K7*(Intermediate!$Q$7-Intermediate!H7)</f>
        <v>3.5395373074084358E-2</v>
      </c>
      <c r="C7" s="3">
        <f t="shared" si="0"/>
        <v>159000</v>
      </c>
      <c r="D7" s="3">
        <f t="shared" si="1"/>
        <v>618.72900000000004</v>
      </c>
      <c r="E7" s="3">
        <f t="shared" si="3"/>
        <v>159618.72899999999</v>
      </c>
      <c r="F7" s="3">
        <f t="shared" si="4"/>
        <v>-159618.69360462693</v>
      </c>
      <c r="J7" s="15" t="s">
        <v>28</v>
      </c>
      <c r="K7" s="2">
        <v>50</v>
      </c>
      <c r="M7" s="15" t="s">
        <v>36</v>
      </c>
      <c r="N7" s="11">
        <v>60000</v>
      </c>
    </row>
    <row r="8" spans="1:14">
      <c r="A8" s="3">
        <f t="shared" si="2"/>
        <v>7</v>
      </c>
      <c r="B8">
        <f>Intermediate!K8*(Intermediate!$Q$7-Intermediate!H8)</f>
        <v>0.33336011913009345</v>
      </c>
      <c r="C8" s="3">
        <f t="shared" si="0"/>
        <v>160500</v>
      </c>
      <c r="D8" s="3">
        <f t="shared" si="1"/>
        <v>721.85050000000001</v>
      </c>
      <c r="E8" s="3">
        <f t="shared" si="3"/>
        <v>161221.8505</v>
      </c>
      <c r="F8" s="3">
        <f t="shared" si="4"/>
        <v>-161221.51713988086</v>
      </c>
      <c r="J8" s="15" t="s">
        <v>33</v>
      </c>
      <c r="K8" s="2">
        <v>5.9530000000000003</v>
      </c>
      <c r="M8" s="15" t="s">
        <v>37</v>
      </c>
      <c r="N8" s="11">
        <f>N7</f>
        <v>60000</v>
      </c>
    </row>
    <row r="9" spans="1:14">
      <c r="A9" s="3">
        <f t="shared" si="2"/>
        <v>8</v>
      </c>
      <c r="B9">
        <f>Intermediate!K9*(Intermediate!$Q$7-Intermediate!H9)</f>
        <v>1.8260001704450968</v>
      </c>
      <c r="C9" s="3">
        <f t="shared" si="0"/>
        <v>162000</v>
      </c>
      <c r="D9" s="3">
        <f t="shared" si="1"/>
        <v>824.97199999999998</v>
      </c>
      <c r="E9" s="3">
        <f t="shared" si="3"/>
        <v>162824.97200000001</v>
      </c>
      <c r="F9" s="3">
        <f t="shared" si="4"/>
        <v>-162823.14599982958</v>
      </c>
      <c r="J9" s="15" t="s">
        <v>53</v>
      </c>
      <c r="K9" s="2">
        <v>5.2399788099999993</v>
      </c>
      <c r="M9" s="15" t="s">
        <v>38</v>
      </c>
      <c r="N9" s="11">
        <v>0</v>
      </c>
    </row>
    <row r="10" spans="1:14">
      <c r="A10" s="3">
        <f t="shared" si="2"/>
        <v>9</v>
      </c>
      <c r="B10">
        <f>Intermediate!K10*(Intermediate!$Q$7-Intermediate!H10)</f>
        <v>6.950077258562553</v>
      </c>
      <c r="C10" s="3">
        <f t="shared" si="0"/>
        <v>163500</v>
      </c>
      <c r="D10" s="3">
        <f t="shared" si="1"/>
        <v>928.09349999999995</v>
      </c>
      <c r="E10" s="3">
        <f t="shared" si="3"/>
        <v>164428.09349999999</v>
      </c>
      <c r="F10" s="3">
        <f t="shared" si="4"/>
        <v>-164421.14342274141</v>
      </c>
      <c r="J10" s="15" t="s">
        <v>34</v>
      </c>
      <c r="K10" s="2">
        <v>-43.591500000000003</v>
      </c>
      <c r="M10" s="1"/>
      <c r="N10" s="10"/>
    </row>
    <row r="11" spans="1:14">
      <c r="A11" s="3">
        <f t="shared" si="2"/>
        <v>10</v>
      </c>
      <c r="B11">
        <f>Intermediate!K11*(Intermediate!$Q$7-Intermediate!H11)</f>
        <v>20.464315467428158</v>
      </c>
      <c r="C11" s="3">
        <f t="shared" si="0"/>
        <v>165000</v>
      </c>
      <c r="D11" s="3">
        <f t="shared" si="1"/>
        <v>1031.2149999999999</v>
      </c>
      <c r="E11" s="3">
        <f t="shared" si="3"/>
        <v>166031.215</v>
      </c>
      <c r="F11" s="3">
        <f t="shared" si="4"/>
        <v>-166010.75068453257</v>
      </c>
      <c r="J11" s="15" t="s">
        <v>54</v>
      </c>
      <c r="K11" s="2">
        <v>2025.7470688899998</v>
      </c>
      <c r="M11" s="15" t="s">
        <v>39</v>
      </c>
      <c r="N11" s="11">
        <v>150000</v>
      </c>
    </row>
    <row r="12" spans="1:14">
      <c r="A12" s="3">
        <f t="shared" si="2"/>
        <v>11</v>
      </c>
      <c r="B12">
        <f>Intermediate!K12*(Intermediate!$Q$7-Intermediate!H12)</f>
        <v>49.928843672270474</v>
      </c>
      <c r="C12" s="3">
        <f t="shared" si="0"/>
        <v>166500</v>
      </c>
      <c r="D12" s="3">
        <f t="shared" si="1"/>
        <v>1134.3364999999999</v>
      </c>
      <c r="E12" s="3">
        <f t="shared" si="3"/>
        <v>167634.3365</v>
      </c>
      <c r="F12" s="3">
        <f t="shared" si="4"/>
        <v>-167584.40765632773</v>
      </c>
      <c r="J12" s="15" t="s">
        <v>55</v>
      </c>
      <c r="K12" s="2">
        <v>-32.960877569637596</v>
      </c>
      <c r="M12" s="15" t="s">
        <v>40</v>
      </c>
      <c r="N12" s="11">
        <v>750</v>
      </c>
    </row>
    <row r="13" spans="1:14">
      <c r="A13" s="3">
        <f t="shared" si="2"/>
        <v>12</v>
      </c>
      <c r="B13">
        <f>Intermediate!K13*(Intermediate!$Q$7-Intermediate!H13)</f>
        <v>105.69209875461689</v>
      </c>
      <c r="C13" s="3">
        <f t="shared" si="0"/>
        <v>168000</v>
      </c>
      <c r="D13" s="3">
        <f t="shared" si="1"/>
        <v>1237.4580000000001</v>
      </c>
      <c r="E13" s="3">
        <f t="shared" si="3"/>
        <v>169237.45800000001</v>
      </c>
      <c r="F13" s="3">
        <f t="shared" si="4"/>
        <v>-169131.76590124541</v>
      </c>
      <c r="M13" s="1"/>
      <c r="N13" s="10"/>
    </row>
    <row r="14" spans="1:14">
      <c r="A14" s="3">
        <f t="shared" si="2"/>
        <v>13</v>
      </c>
      <c r="B14">
        <f>Intermediate!K14*(Intermediate!$Q$7-Intermediate!H14)</f>
        <v>200.43875087036511</v>
      </c>
      <c r="C14" s="3">
        <f t="shared" si="0"/>
        <v>169500</v>
      </c>
      <c r="D14" s="3">
        <f t="shared" si="1"/>
        <v>1340.5795000000001</v>
      </c>
      <c r="E14" s="3">
        <f t="shared" si="3"/>
        <v>170840.57949999999</v>
      </c>
      <c r="F14" s="3">
        <f t="shared" si="4"/>
        <v>-170640.14074912964</v>
      </c>
      <c r="J14" s="13"/>
      <c r="K14" s="8"/>
      <c r="M14" s="15" t="s">
        <v>41</v>
      </c>
      <c r="N14" s="2">
        <v>10</v>
      </c>
    </row>
    <row r="15" spans="1:14">
      <c r="A15" s="3">
        <f t="shared" si="2"/>
        <v>14</v>
      </c>
      <c r="B15">
        <f>Intermediate!K15*(Intermediate!$Q$7-Intermediate!H15)</f>
        <v>348.46278271469572</v>
      </c>
      <c r="C15" s="3">
        <f t="shared" si="0"/>
        <v>171000</v>
      </c>
      <c r="D15" s="3">
        <f t="shared" si="1"/>
        <v>1443.701</v>
      </c>
      <c r="E15" s="3">
        <f t="shared" si="3"/>
        <v>172443.701</v>
      </c>
      <c r="F15" s="3">
        <f t="shared" si="4"/>
        <v>-172095.23821728531</v>
      </c>
      <c r="J15" s="16" t="s">
        <v>43</v>
      </c>
      <c r="K15" s="5">
        <f>K8*N14-K10</f>
        <v>103.1215</v>
      </c>
    </row>
    <row r="16" spans="1:14">
      <c r="A16" s="3">
        <f t="shared" si="2"/>
        <v>15</v>
      </c>
      <c r="B16">
        <f>Intermediate!K16*(Intermediate!$Q$7-Intermediate!H16)</f>
        <v>564.84277237516596</v>
      </c>
      <c r="C16" s="3">
        <f t="shared" si="0"/>
        <v>172500</v>
      </c>
      <c r="D16" s="3">
        <f t="shared" si="1"/>
        <v>1546.8225</v>
      </c>
      <c r="E16" s="3">
        <f t="shared" si="3"/>
        <v>174046.82250000001</v>
      </c>
      <c r="F16" s="3">
        <f t="shared" si="4"/>
        <v>-173481.97972762486</v>
      </c>
      <c r="J16" s="13" t="s">
        <v>29</v>
      </c>
      <c r="K16" s="5">
        <f>N14*N14*K9+K11-2*N14*K12</f>
        <v>3208.9625012827514</v>
      </c>
      <c r="M16" s="15" t="s">
        <v>42</v>
      </c>
      <c r="N16" s="11">
        <v>0</v>
      </c>
    </row>
    <row r="17" spans="1:18">
      <c r="A17" s="3">
        <f t="shared" si="2"/>
        <v>16</v>
      </c>
      <c r="B17">
        <f>Intermediate!K17*(Intermediate!$Q$7-Intermediate!H17)</f>
        <v>864.65563400482665</v>
      </c>
      <c r="C17" s="3">
        <f t="shared" si="0"/>
        <v>174000</v>
      </c>
      <c r="D17" s="3">
        <f t="shared" si="1"/>
        <v>1649.944</v>
      </c>
      <c r="E17" s="3">
        <f t="shared" si="3"/>
        <v>175649.94399999999</v>
      </c>
      <c r="F17" s="3">
        <f t="shared" si="4"/>
        <v>-174785.28836599516</v>
      </c>
      <c r="J17" s="16"/>
      <c r="K17" s="12"/>
      <c r="R17" s="3"/>
    </row>
    <row r="18" spans="1:18">
      <c r="A18" s="3">
        <f t="shared" si="2"/>
        <v>17</v>
      </c>
      <c r="B18">
        <f>Intermediate!K18*(Intermediate!$Q$7-Intermediate!H18)</f>
        <v>1262.31098294354</v>
      </c>
      <c r="C18" s="3">
        <f t="shared" si="0"/>
        <v>175500</v>
      </c>
      <c r="D18" s="3">
        <f t="shared" si="1"/>
        <v>1753.0654999999999</v>
      </c>
      <c r="E18" s="3">
        <f t="shared" si="3"/>
        <v>177253.0655</v>
      </c>
      <c r="F18" s="3">
        <f t="shared" si="4"/>
        <v>-175990.75451705646</v>
      </c>
      <c r="J18" s="15" t="s">
        <v>50</v>
      </c>
      <c r="K18" s="2">
        <v>1</v>
      </c>
      <c r="Q18" s="3"/>
      <c r="R18" s="3"/>
    </row>
    <row r="19" spans="1:18">
      <c r="A19" s="3">
        <f t="shared" si="2"/>
        <v>18</v>
      </c>
      <c r="B19">
        <f>Intermediate!K19*(Intermediate!$Q$7-Intermediate!H19)</f>
        <v>1771.0415501009636</v>
      </c>
      <c r="C19" s="3">
        <f t="shared" si="0"/>
        <v>177000</v>
      </c>
      <c r="D19" s="3">
        <f t="shared" si="1"/>
        <v>1856.1869999999999</v>
      </c>
      <c r="E19" s="3">
        <f t="shared" si="3"/>
        <v>178856.18700000001</v>
      </c>
      <c r="F19" s="3">
        <f t="shared" si="4"/>
        <v>-177085.14544989905</v>
      </c>
      <c r="J19" s="14" t="s">
        <v>51</v>
      </c>
      <c r="K19" s="8">
        <f>K18+499*K20</f>
        <v>500</v>
      </c>
      <c r="M19" s="14" t="s">
        <v>44</v>
      </c>
      <c r="N19">
        <f>(F502&gt;0)*(K18 + (F503 - 2)*K20)</f>
        <v>230</v>
      </c>
    </row>
    <row r="20" spans="1:18">
      <c r="A20" s="3">
        <f t="shared" si="2"/>
        <v>19</v>
      </c>
      <c r="B20">
        <f>Intermediate!K20*(Intermediate!$Q$7-Intermediate!H20)</f>
        <v>2402.5526142497774</v>
      </c>
      <c r="C20" s="3">
        <f t="shared" si="0"/>
        <v>178500</v>
      </c>
      <c r="D20" s="3">
        <f t="shared" si="1"/>
        <v>1959.3084999999999</v>
      </c>
      <c r="E20" s="3">
        <f t="shared" si="3"/>
        <v>180459.30850000001</v>
      </c>
      <c r="F20" s="3">
        <f t="shared" si="4"/>
        <v>-178056.75588575023</v>
      </c>
      <c r="J20" s="15" t="s">
        <v>52</v>
      </c>
      <c r="K20" s="4">
        <v>1</v>
      </c>
      <c r="M20" s="14" t="s">
        <v>45</v>
      </c>
      <c r="N20" s="10">
        <f>VLOOKUP($N$19,$A$2:$B$501,2)</f>
        <v>625002.61108589289</v>
      </c>
    </row>
    <row r="21" spans="1:18">
      <c r="A21" s="3">
        <f t="shared" si="2"/>
        <v>20</v>
      </c>
      <c r="B21">
        <f>Intermediate!K21*(Intermediate!$Q$7-Intermediate!H21)</f>
        <v>3166.8145218643954</v>
      </c>
      <c r="C21" s="3">
        <f t="shared" si="0"/>
        <v>180000</v>
      </c>
      <c r="D21" s="3">
        <f t="shared" si="1"/>
        <v>2062.4299999999998</v>
      </c>
      <c r="E21" s="3">
        <f t="shared" si="3"/>
        <v>182062.43</v>
      </c>
      <c r="F21" s="3">
        <f t="shared" si="4"/>
        <v>-178895.61547813559</v>
      </c>
      <c r="M21" s="14" t="s">
        <v>46</v>
      </c>
      <c r="N21" s="10">
        <f>VLOOKUP($N$19,$A$2:$C$501,3)</f>
        <v>495000</v>
      </c>
    </row>
    <row r="22" spans="1:18">
      <c r="A22" s="3">
        <f t="shared" si="2"/>
        <v>21</v>
      </c>
      <c r="B22">
        <f>Intermediate!K22*(Intermediate!$Q$7-Intermediate!H22)</f>
        <v>4071.9736927585086</v>
      </c>
      <c r="C22" s="3">
        <f t="shared" si="0"/>
        <v>181500</v>
      </c>
      <c r="D22" s="3">
        <f t="shared" si="1"/>
        <v>2165.5515</v>
      </c>
      <c r="E22" s="3">
        <f t="shared" si="3"/>
        <v>183665.5515</v>
      </c>
      <c r="F22" s="3">
        <f t="shared" si="4"/>
        <v>-179593.5778072415</v>
      </c>
      <c r="J22" s="13" t="s">
        <v>7</v>
      </c>
      <c r="K22">
        <f>K16*2*((K6*K7)/(K6+K7))</f>
        <v>166619.20679737363</v>
      </c>
      <c r="M22" s="14" t="s">
        <v>47</v>
      </c>
      <c r="N22" s="10">
        <f>VLOOKUP($N$19,$A$2:$D$501,4)</f>
        <v>23717.945</v>
      </c>
    </row>
    <row r="23" spans="1:18">
      <c r="A23" s="3">
        <f t="shared" si="2"/>
        <v>22</v>
      </c>
      <c r="B23">
        <f>Intermediate!K23*(Intermediate!$Q$7-Intermediate!H23)</f>
        <v>5124.3554419114289</v>
      </c>
      <c r="C23" s="3">
        <f t="shared" si="0"/>
        <v>183000</v>
      </c>
      <c r="D23" s="3">
        <f t="shared" si="1"/>
        <v>2268.6729999999998</v>
      </c>
      <c r="E23" s="3">
        <f t="shared" si="3"/>
        <v>185268.67300000001</v>
      </c>
      <c r="F23" s="3">
        <f t="shared" si="4"/>
        <v>-180144.31755808857</v>
      </c>
      <c r="M23" s="14" t="s">
        <v>48</v>
      </c>
      <c r="N23" s="10">
        <f>VLOOKUP($N$19,$A$2:$E$501,5)</f>
        <v>518717.94500000001</v>
      </c>
    </row>
    <row r="24" spans="1:18">
      <c r="A24" s="3">
        <f t="shared" si="2"/>
        <v>23</v>
      </c>
      <c r="B24">
        <f>Intermediate!K24*(Intermediate!$Q$7-Intermediate!H24)</f>
        <v>6328.5336740654575</v>
      </c>
      <c r="C24" s="3">
        <f t="shared" si="0"/>
        <v>184500</v>
      </c>
      <c r="D24" s="3">
        <f t="shared" si="1"/>
        <v>2371.7945</v>
      </c>
      <c r="E24" s="3">
        <f t="shared" ref="E24:E87" si="5">C24+D24</f>
        <v>186871.79449999999</v>
      </c>
      <c r="F24" s="3">
        <f t="shared" ref="F24:F87" si="6">B24-E24</f>
        <v>-180543.26082593453</v>
      </c>
      <c r="M24" s="14" t="s">
        <v>49</v>
      </c>
      <c r="N24" s="10">
        <f>VLOOKUP($N$19,$A$2:$F$501,6)</f>
        <v>106284.66608589288</v>
      </c>
    </row>
    <row r="25" spans="1:18">
      <c r="A25" s="3">
        <f t="shared" si="2"/>
        <v>24</v>
      </c>
      <c r="B25">
        <f>Intermediate!K25*(Intermediate!$Q$7-Intermediate!H25)</f>
        <v>7687.4459966884451</v>
      </c>
      <c r="C25" s="3">
        <f t="shared" si="0"/>
        <v>186000</v>
      </c>
      <c r="D25" s="3">
        <f t="shared" si="1"/>
        <v>2474.9160000000002</v>
      </c>
      <c r="E25" s="3">
        <f t="shared" si="5"/>
        <v>188474.916</v>
      </c>
      <c r="F25" s="3">
        <f t="shared" si="6"/>
        <v>-180787.47000331155</v>
      </c>
    </row>
    <row r="26" spans="1:18">
      <c r="A26" s="3">
        <f t="shared" si="2"/>
        <v>25</v>
      </c>
      <c r="B26">
        <f>Intermediate!K26*(Intermediate!$Q$7-Intermediate!H26)</f>
        <v>9202.5368688069066</v>
      </c>
      <c r="C26" s="3">
        <f t="shared" si="0"/>
        <v>187500</v>
      </c>
      <c r="D26" s="3">
        <f t="shared" si="1"/>
        <v>2578.0374999999999</v>
      </c>
      <c r="E26" s="3">
        <f t="shared" si="5"/>
        <v>190078.03750000001</v>
      </c>
      <c r="F26" s="3">
        <f t="shared" si="6"/>
        <v>-180875.50063119311</v>
      </c>
    </row>
    <row r="27" spans="1:18">
      <c r="A27" s="3">
        <f t="shared" si="2"/>
        <v>26</v>
      </c>
      <c r="B27">
        <f>Intermediate!K27*(Intermediate!$Q$7-Intermediate!H27)</f>
        <v>10873.915332004231</v>
      </c>
      <c r="C27" s="3">
        <f t="shared" si="0"/>
        <v>189000</v>
      </c>
      <c r="D27" s="3">
        <f t="shared" si="1"/>
        <v>2681.1590000000001</v>
      </c>
      <c r="E27" s="3">
        <f t="shared" si="5"/>
        <v>191681.15900000001</v>
      </c>
      <c r="F27" s="3">
        <f t="shared" si="6"/>
        <v>-180807.24366799579</v>
      </c>
    </row>
    <row r="28" spans="1:18">
      <c r="A28" s="3">
        <f t="shared" si="2"/>
        <v>27</v>
      </c>
      <c r="B28">
        <f>Intermediate!K28*(Intermediate!$Q$7-Intermediate!H28)</f>
        <v>12700.517335213699</v>
      </c>
      <c r="C28" s="3">
        <f t="shared" si="0"/>
        <v>190500</v>
      </c>
      <c r="D28" s="3">
        <f t="shared" si="1"/>
        <v>2784.2804999999998</v>
      </c>
      <c r="E28" s="3">
        <f t="shared" si="5"/>
        <v>193284.28049999999</v>
      </c>
      <c r="F28" s="3">
        <f t="shared" si="6"/>
        <v>-180583.7631647863</v>
      </c>
    </row>
    <row r="29" spans="1:18">
      <c r="A29" s="3">
        <f t="shared" si="2"/>
        <v>28</v>
      </c>
      <c r="B29">
        <f>Intermediate!K29*(Intermediate!$Q$7-Intermediate!H29)</f>
        <v>14680.265554848937</v>
      </c>
      <c r="C29" s="3">
        <f t="shared" si="0"/>
        <v>192000</v>
      </c>
      <c r="D29" s="3">
        <f t="shared" si="1"/>
        <v>2887.402</v>
      </c>
      <c r="E29" s="3">
        <f t="shared" si="5"/>
        <v>194887.402</v>
      </c>
      <c r="F29" s="3">
        <f t="shared" si="6"/>
        <v>-180207.13644515106</v>
      </c>
    </row>
    <row r="30" spans="1:18">
      <c r="A30" s="3">
        <f t="shared" si="2"/>
        <v>29</v>
      </c>
      <c r="B30">
        <f>Intermediate!K30*(Intermediate!$Q$7-Intermediate!H30)</f>
        <v>16810.221905902905</v>
      </c>
      <c r="C30" s="3">
        <f t="shared" si="0"/>
        <v>193500</v>
      </c>
      <c r="D30" s="3">
        <f t="shared" si="1"/>
        <v>2990.5234999999998</v>
      </c>
      <c r="E30" s="3">
        <f t="shared" si="5"/>
        <v>196490.52350000001</v>
      </c>
      <c r="F30" s="3">
        <f t="shared" si="6"/>
        <v>-179680.30159409711</v>
      </c>
    </row>
    <row r="31" spans="1:18">
      <c r="A31" s="3">
        <f t="shared" si="2"/>
        <v>30</v>
      </c>
      <c r="B31">
        <f>Intermediate!K31*(Intermediate!$Q$7-Intermediate!H31)</f>
        <v>19086.729714699464</v>
      </c>
      <c r="C31" s="3">
        <f t="shared" si="0"/>
        <v>195000</v>
      </c>
      <c r="D31" s="3">
        <f t="shared" si="1"/>
        <v>3093.645</v>
      </c>
      <c r="E31" s="3">
        <f t="shared" si="5"/>
        <v>198093.64499999999</v>
      </c>
      <c r="F31" s="3">
        <f t="shared" si="6"/>
        <v>-179006.91528530052</v>
      </c>
    </row>
    <row r="32" spans="1:18">
      <c r="A32" s="3">
        <f t="shared" si="2"/>
        <v>31</v>
      </c>
      <c r="B32">
        <f>Intermediate!K32*(Intermediate!$Q$7-Intermediate!H32)</f>
        <v>21505.54384791767</v>
      </c>
      <c r="C32" s="3">
        <f t="shared" si="0"/>
        <v>196500</v>
      </c>
      <c r="D32" s="3">
        <f t="shared" si="1"/>
        <v>3196.7664999999997</v>
      </c>
      <c r="E32" s="3">
        <f t="shared" si="5"/>
        <v>199696.7665</v>
      </c>
      <c r="F32" s="3">
        <f t="shared" si="6"/>
        <v>-178191.22265208233</v>
      </c>
    </row>
    <row r="33" spans="1:6">
      <c r="A33" s="3">
        <f t="shared" si="2"/>
        <v>32</v>
      </c>
      <c r="B33">
        <f>Intermediate!K33*(Intermediate!$Q$7-Intermediate!H33)</f>
        <v>24061.948057836493</v>
      </c>
      <c r="C33" s="3">
        <f t="shared" si="0"/>
        <v>198000</v>
      </c>
      <c r="D33" s="3">
        <f t="shared" si="1"/>
        <v>3299.8879999999999</v>
      </c>
      <c r="E33" s="3">
        <f t="shared" si="5"/>
        <v>201299.88800000001</v>
      </c>
      <c r="F33" s="3">
        <f t="shared" si="6"/>
        <v>-177237.9399421635</v>
      </c>
    </row>
    <row r="34" spans="1:6">
      <c r="A34" s="3">
        <f t="shared" si="2"/>
        <v>33</v>
      </c>
      <c r="B34">
        <f>Intermediate!K34*(Intermediate!$Q$7-Intermediate!H34)</f>
        <v>26750.859477750673</v>
      </c>
      <c r="C34" s="3">
        <f t="shared" si="0"/>
        <v>199500</v>
      </c>
      <c r="D34" s="3">
        <f t="shared" si="1"/>
        <v>3403.0095000000001</v>
      </c>
      <c r="E34" s="3">
        <f t="shared" si="5"/>
        <v>202903.00949999999</v>
      </c>
      <c r="F34" s="3">
        <f t="shared" si="6"/>
        <v>-176152.15002224932</v>
      </c>
    </row>
    <row r="35" spans="1:6">
      <c r="A35" s="3">
        <f t="shared" si="2"/>
        <v>34</v>
      </c>
      <c r="B35">
        <f>Intermediate!K35*(Intermediate!$Q$7-Intermediate!H35)</f>
        <v>29566.920664269688</v>
      </c>
      <c r="C35" s="3">
        <f t="shared" si="0"/>
        <v>201000</v>
      </c>
      <c r="D35" s="3">
        <f t="shared" si="1"/>
        <v>3506.1309999999999</v>
      </c>
      <c r="E35" s="3">
        <f t="shared" si="5"/>
        <v>204506.13099999999</v>
      </c>
      <c r="F35" s="3">
        <f t="shared" si="6"/>
        <v>-174939.21033573031</v>
      </c>
    </row>
    <row r="36" spans="1:6">
      <c r="A36" s="3">
        <f t="shared" si="2"/>
        <v>35</v>
      </c>
      <c r="B36">
        <f>Intermediate!K36*(Intermediate!$Q$7-Intermediate!H36)</f>
        <v>32504.579872819784</v>
      </c>
      <c r="C36" s="3">
        <f t="shared" si="0"/>
        <v>202500</v>
      </c>
      <c r="D36" s="3">
        <f t="shared" si="1"/>
        <v>3609.2525000000001</v>
      </c>
      <c r="E36" s="3">
        <f t="shared" si="5"/>
        <v>206109.2525</v>
      </c>
      <c r="F36" s="3">
        <f t="shared" si="6"/>
        <v>-173604.67262718023</v>
      </c>
    </row>
    <row r="37" spans="1:6">
      <c r="A37" s="3">
        <f t="shared" si="2"/>
        <v>36</v>
      </c>
      <c r="B37">
        <f>Intermediate!K37*(Intermediate!$Q$7-Intermediate!H37)</f>
        <v>35558.160431374847</v>
      </c>
      <c r="C37" s="3">
        <f t="shared" si="0"/>
        <v>204000</v>
      </c>
      <c r="D37" s="3">
        <f t="shared" si="1"/>
        <v>3712.3739999999998</v>
      </c>
      <c r="E37" s="3">
        <f t="shared" si="5"/>
        <v>207712.37400000001</v>
      </c>
      <c r="F37" s="3">
        <f t="shared" si="6"/>
        <v>-172154.21356862516</v>
      </c>
    </row>
    <row r="38" spans="1:6">
      <c r="A38" s="3">
        <f t="shared" si="2"/>
        <v>37</v>
      </c>
      <c r="B38">
        <f>Intermediate!K38*(Intermediate!$Q$7-Intermediate!H38)</f>
        <v>38721.920157915723</v>
      </c>
      <c r="C38" s="3">
        <f t="shared" si="0"/>
        <v>205500</v>
      </c>
      <c r="D38" s="3">
        <f t="shared" si="1"/>
        <v>3815.4955</v>
      </c>
      <c r="E38" s="3">
        <f t="shared" si="5"/>
        <v>209315.49549999999</v>
      </c>
      <c r="F38" s="3">
        <f t="shared" si="6"/>
        <v>-170593.57534208428</v>
      </c>
    </row>
    <row r="39" spans="1:6">
      <c r="A39" s="3">
        <f t="shared" si="2"/>
        <v>38</v>
      </c>
      <c r="B39">
        <f>Intermediate!K39*(Intermediate!$Q$7-Intermediate!H39)</f>
        <v>41990.101797054136</v>
      </c>
      <c r="C39" s="3">
        <f t="shared" si="0"/>
        <v>207000</v>
      </c>
      <c r="D39" s="3">
        <f t="shared" si="1"/>
        <v>3918.6169999999997</v>
      </c>
      <c r="E39" s="3">
        <f t="shared" si="5"/>
        <v>210918.617</v>
      </c>
      <c r="F39" s="3">
        <f t="shared" si="6"/>
        <v>-168928.51520294585</v>
      </c>
    </row>
    <row r="40" spans="1:6">
      <c r="A40" s="3">
        <f t="shared" si="2"/>
        <v>39</v>
      </c>
      <c r="B40">
        <f>Intermediate!K40*(Intermediate!$Q$7-Intermediate!H40)</f>
        <v>45356.975433305146</v>
      </c>
      <c r="C40" s="3">
        <f t="shared" si="0"/>
        <v>208500</v>
      </c>
      <c r="D40" s="3">
        <f t="shared" si="1"/>
        <v>4021.7384999999999</v>
      </c>
      <c r="E40" s="3">
        <f t="shared" si="5"/>
        <v>212521.73850000001</v>
      </c>
      <c r="F40" s="3">
        <f t="shared" si="6"/>
        <v>-167164.76306669487</v>
      </c>
    </row>
    <row r="41" spans="1:6">
      <c r="A41" s="3">
        <f t="shared" si="2"/>
        <v>40</v>
      </c>
      <c r="B41">
        <f>Intermediate!K41*(Intermediate!$Q$7-Intermediate!H41)</f>
        <v>48816.873797235843</v>
      </c>
      <c r="C41" s="3">
        <f t="shared" si="0"/>
        <v>210000</v>
      </c>
      <c r="D41" s="3">
        <f t="shared" si="1"/>
        <v>4124.8599999999997</v>
      </c>
      <c r="E41" s="3">
        <f t="shared" si="5"/>
        <v>214124.86</v>
      </c>
      <c r="F41" s="3">
        <f t="shared" si="6"/>
        <v>-165307.98620276415</v>
      </c>
    </row>
    <row r="42" spans="1:6">
      <c r="A42" s="3">
        <f t="shared" si="2"/>
        <v>41</v>
      </c>
      <c r="B42">
        <f>Intermediate!K42*(Intermediate!$Q$7-Intermediate!H42)</f>
        <v>52364.221318362375</v>
      </c>
      <c r="C42" s="3">
        <f t="shared" si="0"/>
        <v>211500</v>
      </c>
      <c r="D42" s="3">
        <f t="shared" si="1"/>
        <v>4227.9814999999999</v>
      </c>
      <c r="E42" s="3">
        <f t="shared" si="5"/>
        <v>215727.98149999999</v>
      </c>
      <c r="F42" s="3">
        <f t="shared" si="6"/>
        <v>-163363.76018163763</v>
      </c>
    </row>
    <row r="43" spans="1:6">
      <c r="A43" s="3">
        <f t="shared" si="2"/>
        <v>42</v>
      </c>
      <c r="B43">
        <f>Intermediate!K43*(Intermediate!$Q$7-Intermediate!H43)</f>
        <v>55993.557716057083</v>
      </c>
      <c r="C43" s="3">
        <f t="shared" si="0"/>
        <v>213000</v>
      </c>
      <c r="D43" s="3">
        <f t="shared" si="1"/>
        <v>4331.1030000000001</v>
      </c>
      <c r="E43" s="3">
        <f t="shared" si="5"/>
        <v>217331.103</v>
      </c>
      <c r="F43" s="3">
        <f t="shared" si="6"/>
        <v>-161337.54528394292</v>
      </c>
    </row>
    <row r="44" spans="1:6">
      <c r="A44" s="3">
        <f t="shared" si="2"/>
        <v>43</v>
      </c>
      <c r="B44">
        <f>Intermediate!K44*(Intermediate!$Q$7-Intermediate!H44)</f>
        <v>59699.556842238417</v>
      </c>
      <c r="C44" s="3">
        <f t="shared" si="0"/>
        <v>214500</v>
      </c>
      <c r="D44" s="3">
        <f t="shared" si="1"/>
        <v>4434.2245000000003</v>
      </c>
      <c r="E44" s="3">
        <f t="shared" si="5"/>
        <v>218934.22450000001</v>
      </c>
      <c r="F44" s="3">
        <f t="shared" si="6"/>
        <v>-159234.6676577616</v>
      </c>
    </row>
    <row r="45" spans="1:6">
      <c r="A45" s="3">
        <f t="shared" si="2"/>
        <v>44</v>
      </c>
      <c r="B45">
        <f>Intermediate!K45*(Intermediate!$Q$7-Intermediate!H45)</f>
        <v>63477.041424446521</v>
      </c>
      <c r="C45" s="3">
        <f t="shared" si="0"/>
        <v>216000</v>
      </c>
      <c r="D45" s="3">
        <f t="shared" si="1"/>
        <v>4537.3459999999995</v>
      </c>
      <c r="E45" s="3">
        <f t="shared" si="5"/>
        <v>220537.34599999999</v>
      </c>
      <c r="F45" s="3">
        <f t="shared" si="6"/>
        <v>-157060.30457555345</v>
      </c>
    </row>
    <row r="46" spans="1:6">
      <c r="A46" s="3">
        <f t="shared" si="2"/>
        <v>45</v>
      </c>
      <c r="B46">
        <f>Intermediate!K46*(Intermediate!$Q$7-Intermediate!H46)</f>
        <v>67320.994282602434</v>
      </c>
      <c r="C46" s="3">
        <f t="shared" si="0"/>
        <v>217500</v>
      </c>
      <c r="D46" s="3">
        <f t="shared" si="1"/>
        <v>4640.4674999999997</v>
      </c>
      <c r="E46" s="3">
        <f t="shared" si="5"/>
        <v>222140.4675</v>
      </c>
      <c r="F46" s="3">
        <f t="shared" si="6"/>
        <v>-154819.47321739758</v>
      </c>
    </row>
    <row r="47" spans="1:6">
      <c r="A47" s="3">
        <f t="shared" si="2"/>
        <v>46</v>
      </c>
      <c r="B47">
        <f>Intermediate!K47*(Intermediate!$Q$7-Intermediate!H47)</f>
        <v>71226.566532741417</v>
      </c>
      <c r="C47" s="3">
        <f t="shared" si="0"/>
        <v>219000</v>
      </c>
      <c r="D47" s="3">
        <f t="shared" si="1"/>
        <v>4743.5889999999999</v>
      </c>
      <c r="E47" s="3">
        <f t="shared" si="5"/>
        <v>223743.58900000001</v>
      </c>
      <c r="F47" s="3">
        <f t="shared" si="6"/>
        <v>-152517.02246725859</v>
      </c>
    </row>
    <row r="48" spans="1:6">
      <c r="A48" s="3">
        <f t="shared" si="2"/>
        <v>47</v>
      </c>
      <c r="B48">
        <f>Intermediate!K48*(Intermediate!$Q$7-Intermediate!H48)</f>
        <v>75189.083228866657</v>
      </c>
      <c r="C48" s="3">
        <f t="shared" si="0"/>
        <v>220500</v>
      </c>
      <c r="D48" s="3">
        <f t="shared" si="1"/>
        <v>4846.7105000000001</v>
      </c>
      <c r="E48" s="3">
        <f t="shared" si="5"/>
        <v>225346.71049999999</v>
      </c>
      <c r="F48" s="3">
        <f t="shared" si="6"/>
        <v>-150157.62727113333</v>
      </c>
    </row>
    <row r="49" spans="1:15">
      <c r="A49" s="3">
        <f t="shared" si="2"/>
        <v>48</v>
      </c>
      <c r="B49">
        <f>Intermediate!K49*(Intermediate!$Q$7-Intermediate!H49)</f>
        <v>79204.046837460628</v>
      </c>
      <c r="C49" s="3">
        <f t="shared" si="0"/>
        <v>222000</v>
      </c>
      <c r="D49" s="3">
        <f t="shared" si="1"/>
        <v>4949.8320000000003</v>
      </c>
      <c r="E49" s="3">
        <f t="shared" si="5"/>
        <v>226949.83199999999</v>
      </c>
      <c r="F49" s="3">
        <f t="shared" si="6"/>
        <v>-147745.78516253937</v>
      </c>
    </row>
    <row r="50" spans="1:15">
      <c r="A50" s="3">
        <f t="shared" si="2"/>
        <v>49</v>
      </c>
      <c r="B50">
        <f>Intermediate!K50*(Intermediate!$Q$7-Intermediate!H50)</f>
        <v>83267.138891656272</v>
      </c>
      <c r="C50" s="3">
        <f t="shared" si="0"/>
        <v>223500</v>
      </c>
      <c r="D50" s="3">
        <f t="shared" si="1"/>
        <v>5052.9534999999996</v>
      </c>
      <c r="E50" s="3">
        <f t="shared" si="5"/>
        <v>228552.9535</v>
      </c>
      <c r="F50" s="3">
        <f t="shared" si="6"/>
        <v>-145285.81460834373</v>
      </c>
    </row>
    <row r="51" spans="1:15">
      <c r="A51" s="3">
        <f t="shared" si="2"/>
        <v>50</v>
      </c>
      <c r="B51">
        <f>Intermediate!K51*(Intermediate!$Q$7-Intermediate!H51)</f>
        <v>87374.220126232423</v>
      </c>
      <c r="C51" s="3">
        <f t="shared" si="0"/>
        <v>225000</v>
      </c>
      <c r="D51" s="3">
        <f t="shared" si="1"/>
        <v>5156.0749999999998</v>
      </c>
      <c r="E51" s="3">
        <f t="shared" si="5"/>
        <v>230156.07500000001</v>
      </c>
      <c r="F51" s="3">
        <f t="shared" si="6"/>
        <v>-142781.85487376759</v>
      </c>
    </row>
    <row r="52" spans="1:15">
      <c r="A52" s="3">
        <f t="shared" si="2"/>
        <v>51</v>
      </c>
      <c r="B52">
        <f>Intermediate!K52*(Intermediate!$Q$7-Intermediate!H52)</f>
        <v>91521.329353400622</v>
      </c>
      <c r="C52" s="3">
        <f t="shared" si="0"/>
        <v>226500</v>
      </c>
      <c r="D52" s="3">
        <f t="shared" si="1"/>
        <v>5259.1965</v>
      </c>
      <c r="E52" s="3">
        <f t="shared" si="5"/>
        <v>231759.19649999999</v>
      </c>
      <c r="F52" s="3">
        <f t="shared" si="6"/>
        <v>-140237.86714659937</v>
      </c>
    </row>
    <row r="53" spans="1:15">
      <c r="A53" s="3">
        <f t="shared" si="2"/>
        <v>52</v>
      </c>
      <c r="B53">
        <f>Intermediate!K53*(Intermediate!$Q$7-Intermediate!H53)</f>
        <v>95704.681306132959</v>
      </c>
      <c r="C53" s="3">
        <f t="shared" si="0"/>
        <v>228000</v>
      </c>
      <c r="D53" s="3">
        <f t="shared" si="1"/>
        <v>5362.3180000000002</v>
      </c>
      <c r="E53" s="3">
        <f t="shared" si="5"/>
        <v>233362.318</v>
      </c>
      <c r="F53" s="3">
        <f t="shared" si="6"/>
        <v>-137657.63669386704</v>
      </c>
    </row>
    <row r="54" spans="1:15">
      <c r="A54" s="3">
        <f t="shared" si="2"/>
        <v>53</v>
      </c>
      <c r="B54">
        <f>Intermediate!K54*(Intermediate!$Q$7-Intermediate!H54)</f>
        <v>99920.663642735119</v>
      </c>
      <c r="C54" s="3">
        <f t="shared" si="0"/>
        <v>229500</v>
      </c>
      <c r="D54" s="3">
        <f t="shared" si="1"/>
        <v>5465.4394999999995</v>
      </c>
      <c r="E54" s="3">
        <f t="shared" si="5"/>
        <v>234965.43950000001</v>
      </c>
      <c r="F54" s="3">
        <f t="shared" si="6"/>
        <v>-135044.77585726487</v>
      </c>
    </row>
    <row r="55" spans="1:15">
      <c r="A55" s="3">
        <f t="shared" si="2"/>
        <v>54</v>
      </c>
      <c r="B55">
        <f>Intermediate!K55*(Intermediate!$Q$7-Intermediate!H55)</f>
        <v>104165.83327929775</v>
      </c>
      <c r="C55" s="3">
        <f t="shared" si="0"/>
        <v>231000</v>
      </c>
      <c r="D55" s="3">
        <f t="shared" si="1"/>
        <v>5568.5609999999997</v>
      </c>
      <c r="E55" s="3">
        <f t="shared" si="5"/>
        <v>236568.56099999999</v>
      </c>
      <c r="F55" s="3">
        <f t="shared" si="6"/>
        <v>-132402.72772070224</v>
      </c>
    </row>
    <row r="56" spans="1:15">
      <c r="A56" s="3">
        <f t="shared" si="2"/>
        <v>55</v>
      </c>
      <c r="B56">
        <f>Intermediate!K56*(Intermediate!$Q$7-Intermediate!H56)</f>
        <v>108436.91219343794</v>
      </c>
      <c r="C56" s="3">
        <f t="shared" si="0"/>
        <v>232500</v>
      </c>
      <c r="D56" s="3">
        <f t="shared" si="1"/>
        <v>5671.6824999999999</v>
      </c>
      <c r="E56" s="3">
        <f t="shared" si="5"/>
        <v>238171.6825</v>
      </c>
      <c r="F56" s="3">
        <f t="shared" si="6"/>
        <v>-129734.77030656206</v>
      </c>
    </row>
    <row r="57" spans="1:15">
      <c r="A57" s="3">
        <f t="shared" si="2"/>
        <v>56</v>
      </c>
      <c r="B57">
        <f>Intermediate!K57*(Intermediate!$Q$7-Intermediate!H57)</f>
        <v>112730.78281968154</v>
      </c>
      <c r="C57" s="3">
        <f t="shared" si="0"/>
        <v>234000</v>
      </c>
      <c r="D57" s="3">
        <f t="shared" si="1"/>
        <v>5774.8040000000001</v>
      </c>
      <c r="E57" s="3">
        <f t="shared" si="5"/>
        <v>239774.804</v>
      </c>
      <c r="F57" s="3">
        <f t="shared" si="6"/>
        <v>-127044.02118031846</v>
      </c>
    </row>
    <row r="58" spans="1:15">
      <c r="A58" s="3">
        <f t="shared" si="2"/>
        <v>57</v>
      </c>
      <c r="B58">
        <f>Intermediate!K58*(Intermediate!$Q$7-Intermediate!H58)</f>
        <v>117044.48314131751</v>
      </c>
      <c r="C58" s="3">
        <f t="shared" si="0"/>
        <v>235500</v>
      </c>
      <c r="D58" s="3">
        <f t="shared" si="1"/>
        <v>5877.9255000000003</v>
      </c>
      <c r="E58" s="3">
        <f t="shared" si="5"/>
        <v>241377.92550000001</v>
      </c>
      <c r="F58" s="3">
        <f t="shared" si="6"/>
        <v>-124333.4423586825</v>
      </c>
      <c r="L58">
        <v>0</v>
      </c>
      <c r="M58" s="10">
        <f>N20</f>
        <v>625002.61108589289</v>
      </c>
      <c r="N58" s="10">
        <f>N23</f>
        <v>518717.94500000001</v>
      </c>
      <c r="O58" s="10">
        <f>N24</f>
        <v>106284.66608589288</v>
      </c>
    </row>
    <row r="59" spans="1:15">
      <c r="A59" s="3">
        <f t="shared" si="2"/>
        <v>58</v>
      </c>
      <c r="B59">
        <f>Intermediate!K59*(Intermediate!$Q$7-Intermediate!H59)</f>
        <v>121375.20156478162</v>
      </c>
      <c r="C59" s="3">
        <f t="shared" si="0"/>
        <v>237000</v>
      </c>
      <c r="D59" s="3">
        <f t="shared" si="1"/>
        <v>5981.0469999999996</v>
      </c>
      <c r="E59" s="3">
        <f t="shared" si="5"/>
        <v>242981.04699999999</v>
      </c>
      <c r="F59" s="3">
        <f t="shared" si="6"/>
        <v>-121605.84543521838</v>
      </c>
      <c r="L59" s="10">
        <f>N19</f>
        <v>230</v>
      </c>
      <c r="M59" s="10">
        <f>M58</f>
        <v>625002.61108589289</v>
      </c>
      <c r="N59" s="10">
        <f>N58</f>
        <v>518717.94500000001</v>
      </c>
      <c r="O59" s="10">
        <f>O58</f>
        <v>106284.66608589288</v>
      </c>
    </row>
    <row r="60" spans="1:15">
      <c r="A60" s="3">
        <f t="shared" si="2"/>
        <v>59</v>
      </c>
      <c r="B60">
        <f>Intermediate!K60*(Intermediate!$Q$7-Intermediate!H60)</f>
        <v>125720.27165102791</v>
      </c>
      <c r="C60" s="3">
        <f t="shared" si="0"/>
        <v>238500</v>
      </c>
      <c r="D60" s="3">
        <f t="shared" si="1"/>
        <v>6084.1684999999979</v>
      </c>
      <c r="E60" s="3">
        <f t="shared" si="5"/>
        <v>244584.1685</v>
      </c>
      <c r="F60" s="3">
        <f t="shared" si="6"/>
        <v>-118863.89684897209</v>
      </c>
      <c r="L60" s="10">
        <f>L59</f>
        <v>230</v>
      </c>
      <c r="M60">
        <v>0</v>
      </c>
    </row>
    <row r="61" spans="1:15">
      <c r="A61" s="3">
        <f t="shared" si="2"/>
        <v>60</v>
      </c>
      <c r="B61">
        <f>Intermediate!K61*(Intermediate!$Q$7-Intermediate!H61)</f>
        <v>130077.16676524874</v>
      </c>
      <c r="C61" s="3">
        <f t="shared" si="0"/>
        <v>240000</v>
      </c>
      <c r="D61" s="3">
        <f t="shared" si="1"/>
        <v>6187.29</v>
      </c>
      <c r="E61" s="3">
        <f t="shared" si="5"/>
        <v>246187.29</v>
      </c>
      <c r="F61" s="3">
        <f t="shared" si="6"/>
        <v>-116110.12323475127</v>
      </c>
    </row>
    <row r="62" spans="1:15">
      <c r="A62" s="3">
        <f t="shared" si="2"/>
        <v>61</v>
      </c>
      <c r="B62">
        <f>Intermediate!K62*(Intermediate!$Q$7-Intermediate!H62)</f>
        <v>134443.49469631893</v>
      </c>
      <c r="C62" s="3">
        <f t="shared" si="0"/>
        <v>241500</v>
      </c>
      <c r="D62" s="3">
        <f t="shared" si="1"/>
        <v>6290.4114999999983</v>
      </c>
      <c r="E62" s="3">
        <f t="shared" si="5"/>
        <v>247790.41149999999</v>
      </c>
      <c r="F62" s="3">
        <f t="shared" si="6"/>
        <v>-113346.91680368106</v>
      </c>
    </row>
    <row r="63" spans="1:15">
      <c r="A63" s="3">
        <f t="shared" si="2"/>
        <v>62</v>
      </c>
      <c r="B63">
        <f>Intermediate!K63*(Intermediate!$Q$7-Intermediate!H63)</f>
        <v>138816.99228904417</v>
      </c>
      <c r="C63" s="3">
        <f t="shared" si="0"/>
        <v>243000</v>
      </c>
      <c r="D63" s="3">
        <f t="shared" si="1"/>
        <v>6393.5329999999994</v>
      </c>
      <c r="E63" s="3">
        <f t="shared" si="5"/>
        <v>249393.533</v>
      </c>
      <c r="F63" s="3">
        <f t="shared" si="6"/>
        <v>-110576.54071095583</v>
      </c>
    </row>
    <row r="64" spans="1:15">
      <c r="A64" s="3">
        <f t="shared" si="2"/>
        <v>63</v>
      </c>
      <c r="B64">
        <f>Intermediate!K64*(Intermediate!$Q$7-Intermediate!H64)</f>
        <v>143195.52012317901</v>
      </c>
      <c r="C64" s="3">
        <f t="shared" si="0"/>
        <v>244500</v>
      </c>
      <c r="D64" s="3">
        <f t="shared" si="1"/>
        <v>6496.6544999999987</v>
      </c>
      <c r="E64" s="3">
        <f t="shared" si="5"/>
        <v>250996.6545</v>
      </c>
      <c r="F64" s="3">
        <f t="shared" si="6"/>
        <v>-107801.13437682099</v>
      </c>
    </row>
    <row r="65" spans="1:6">
      <c r="A65" s="3">
        <f t="shared" si="2"/>
        <v>64</v>
      </c>
      <c r="B65">
        <f>Intermediate!K65*(Intermediate!$Q$7-Intermediate!H65)</f>
        <v>147577.05726919288</v>
      </c>
      <c r="C65" s="3">
        <f t="shared" si="0"/>
        <v>246000</v>
      </c>
      <c r="D65" s="3">
        <f t="shared" si="1"/>
        <v>6599.7759999999998</v>
      </c>
      <c r="E65" s="3">
        <f t="shared" si="5"/>
        <v>252599.77600000001</v>
      </c>
      <c r="F65" s="3">
        <f t="shared" si="6"/>
        <v>-105022.71873080713</v>
      </c>
    </row>
    <row r="66" spans="1:6">
      <c r="A66" s="3">
        <f t="shared" si="2"/>
        <v>65</v>
      </c>
      <c r="B66">
        <f>Intermediate!K66*(Intermediate!$Q$7-Intermediate!H66)</f>
        <v>151959.69614197488</v>
      </c>
      <c r="C66" s="3">
        <f t="shared" ref="C66:C129" si="7">(A66&gt;0)*($N$11+2*A66*$N$12)</f>
        <v>247500</v>
      </c>
      <c r="D66" s="3">
        <f t="shared" ref="D66:D129" si="8">( ( ( (2*A66/$N$8) + $N$9 )*$N$7 )-A66 )*$K$15</f>
        <v>6702.8975</v>
      </c>
      <c r="E66" s="3">
        <f t="shared" si="5"/>
        <v>254202.89749999999</v>
      </c>
      <c r="F66" s="3">
        <f t="shared" si="6"/>
        <v>-102243.20135802511</v>
      </c>
    </row>
    <row r="67" spans="1:6">
      <c r="A67" s="3">
        <f t="shared" ref="A67:A130" si="9" xml:space="preserve"> A66+$K$20</f>
        <v>66</v>
      </c>
      <c r="B67">
        <f>Intermediate!K67*(Intermediate!$Q$7-Intermediate!H67)</f>
        <v>156341.63747204168</v>
      </c>
      <c r="C67" s="3">
        <f t="shared" si="7"/>
        <v>249000</v>
      </c>
      <c r="D67" s="3">
        <f t="shared" si="8"/>
        <v>6806.0190000000002</v>
      </c>
      <c r="E67" s="3">
        <f t="shared" si="5"/>
        <v>255806.019</v>
      </c>
      <c r="F67" s="3">
        <f t="shared" si="6"/>
        <v>-99464.381527958321</v>
      </c>
    </row>
    <row r="68" spans="1:6">
      <c r="A68" s="3">
        <f t="shared" si="9"/>
        <v>67</v>
      </c>
      <c r="B68">
        <f>Intermediate!K68*(Intermediate!$Q$7-Intermediate!H68)</f>
        <v>160721.18540806687</v>
      </c>
      <c r="C68" s="3">
        <f t="shared" si="7"/>
        <v>250500</v>
      </c>
      <c r="D68" s="3">
        <f t="shared" si="8"/>
        <v>6909.1404999999995</v>
      </c>
      <c r="E68" s="3">
        <f t="shared" si="5"/>
        <v>257409.14050000001</v>
      </c>
      <c r="F68" s="3">
        <f t="shared" si="6"/>
        <v>-96687.955091933138</v>
      </c>
    </row>
    <row r="69" spans="1:6">
      <c r="A69" s="3">
        <f t="shared" si="9"/>
        <v>68</v>
      </c>
      <c r="B69">
        <f>Intermediate!K69*(Intermediate!$Q$7-Intermediate!H69)</f>
        <v>165096.7427606092</v>
      </c>
      <c r="C69" s="3">
        <f t="shared" si="7"/>
        <v>252000</v>
      </c>
      <c r="D69" s="3">
        <f t="shared" si="8"/>
        <v>7012.2619999999997</v>
      </c>
      <c r="E69" s="3">
        <f t="shared" si="5"/>
        <v>259012.26199999999</v>
      </c>
      <c r="F69" s="3">
        <f t="shared" si="6"/>
        <v>-93915.519239390793</v>
      </c>
    </row>
    <row r="70" spans="1:6">
      <c r="A70" s="3">
        <f t="shared" si="9"/>
        <v>69</v>
      </c>
      <c r="B70">
        <f>Intermediate!K70*(Intermediate!$Q$7-Intermediate!H70)</f>
        <v>169466.80639615605</v>
      </c>
      <c r="C70" s="3">
        <f t="shared" si="7"/>
        <v>253500</v>
      </c>
      <c r="D70" s="3">
        <f t="shared" si="8"/>
        <v>7115.3834999999999</v>
      </c>
      <c r="E70" s="3">
        <f t="shared" si="5"/>
        <v>260615.3835</v>
      </c>
      <c r="F70" s="3">
        <f t="shared" si="6"/>
        <v>-91148.577103843942</v>
      </c>
    </row>
    <row r="71" spans="1:6">
      <c r="A71" s="3">
        <f t="shared" si="9"/>
        <v>70</v>
      </c>
      <c r="B71">
        <f>Intermediate!K71*(Intermediate!$Q$7-Intermediate!H71)</f>
        <v>173829.96278593093</v>
      </c>
      <c r="C71" s="3">
        <f t="shared" si="7"/>
        <v>255000</v>
      </c>
      <c r="D71" s="3">
        <f t="shared" si="8"/>
        <v>7218.5050000000001</v>
      </c>
      <c r="E71" s="3">
        <f t="shared" si="5"/>
        <v>262218.505</v>
      </c>
      <c r="F71" s="3">
        <f t="shared" si="6"/>
        <v>-88388.542214069079</v>
      </c>
    </row>
    <row r="72" spans="1:6">
      <c r="A72" s="3">
        <f t="shared" si="9"/>
        <v>71</v>
      </c>
      <c r="B72">
        <f>Intermediate!K72*(Intermediate!$Q$7-Intermediate!H72)</f>
        <v>178184.88371323829</v>
      </c>
      <c r="C72" s="3">
        <f t="shared" si="7"/>
        <v>256500</v>
      </c>
      <c r="D72" s="3">
        <f t="shared" si="8"/>
        <v>7321.6264999999994</v>
      </c>
      <c r="E72" s="3">
        <f t="shared" si="5"/>
        <v>263821.62650000001</v>
      </c>
      <c r="F72" s="3">
        <f t="shared" si="6"/>
        <v>-85636.742786761723</v>
      </c>
    </row>
    <row r="73" spans="1:6">
      <c r="A73" s="3">
        <f t="shared" si="9"/>
        <v>72</v>
      </c>
      <c r="B73">
        <f>Intermediate!K73*(Intermediate!$Q$7-Intermediate!H73)</f>
        <v>182530.32214087294</v>
      </c>
      <c r="C73" s="3">
        <f t="shared" si="7"/>
        <v>258000</v>
      </c>
      <c r="D73" s="3">
        <f t="shared" si="8"/>
        <v>7424.7479999999996</v>
      </c>
      <c r="E73" s="3">
        <f t="shared" si="5"/>
        <v>265424.74800000002</v>
      </c>
      <c r="F73" s="3">
        <f t="shared" si="6"/>
        <v>-82894.425859127077</v>
      </c>
    </row>
    <row r="74" spans="1:6">
      <c r="A74" s="3">
        <f t="shared" si="9"/>
        <v>73</v>
      </c>
      <c r="B74">
        <f>Intermediate!K74*(Intermediate!$Q$7-Intermediate!H74)</f>
        <v>186865.10823904455</v>
      </c>
      <c r="C74" s="3">
        <f t="shared" si="7"/>
        <v>259500</v>
      </c>
      <c r="D74" s="3">
        <f t="shared" si="8"/>
        <v>7527.8694999999998</v>
      </c>
      <c r="E74" s="3">
        <f t="shared" si="5"/>
        <v>267027.86949999997</v>
      </c>
      <c r="F74" s="3">
        <f t="shared" si="6"/>
        <v>-80162.76126095542</v>
      </c>
    </row>
    <row r="75" spans="1:6">
      <c r="A75" s="3">
        <f t="shared" si="9"/>
        <v>74</v>
      </c>
      <c r="B75">
        <f>Intermediate!K75*(Intermediate!$Q$7-Intermediate!H75)</f>
        <v>191188.14557230094</v>
      </c>
      <c r="C75" s="3">
        <f t="shared" si="7"/>
        <v>261000</v>
      </c>
      <c r="D75" s="3">
        <f t="shared" si="8"/>
        <v>7630.991</v>
      </c>
      <c r="E75" s="3">
        <f t="shared" si="5"/>
        <v>268630.99099999998</v>
      </c>
      <c r="F75" s="3">
        <f t="shared" si="6"/>
        <v>-77442.845427699038</v>
      </c>
    </row>
    <row r="76" spans="1:6">
      <c r="A76" s="3">
        <f t="shared" si="9"/>
        <v>75</v>
      </c>
      <c r="B76">
        <f>Intermediate!K76*(Intermediate!$Q$7-Intermediate!H76)</f>
        <v>195498.40744468439</v>
      </c>
      <c r="C76" s="3">
        <f t="shared" si="7"/>
        <v>262500</v>
      </c>
      <c r="D76" s="3">
        <f t="shared" si="8"/>
        <v>7734.1125000000002</v>
      </c>
      <c r="E76" s="3">
        <f t="shared" si="5"/>
        <v>270234.11249999999</v>
      </c>
      <c r="F76" s="3">
        <f t="shared" si="6"/>
        <v>-74735.7050553156</v>
      </c>
    </row>
    <row r="77" spans="1:6">
      <c r="A77" s="3">
        <f t="shared" si="9"/>
        <v>76</v>
      </c>
      <c r="B77">
        <f>Intermediate!K77*(Intermediate!$Q$7-Intermediate!H77)</f>
        <v>199794.93339905862</v>
      </c>
      <c r="C77" s="3">
        <f t="shared" si="7"/>
        <v>264000</v>
      </c>
      <c r="D77" s="3">
        <f t="shared" si="8"/>
        <v>7837.2339999999995</v>
      </c>
      <c r="E77" s="3">
        <f t="shared" si="5"/>
        <v>271837.234</v>
      </c>
      <c r="F77" s="3">
        <f t="shared" si="6"/>
        <v>-72042.30060094138</v>
      </c>
    </row>
    <row r="78" spans="1:6">
      <c r="A78" s="3">
        <f t="shared" si="9"/>
        <v>77</v>
      </c>
      <c r="B78">
        <f>Intermediate!K78*(Intermediate!$Q$7-Intermediate!H78)</f>
        <v>204076.8258688341</v>
      </c>
      <c r="C78" s="3">
        <f t="shared" si="7"/>
        <v>265500</v>
      </c>
      <c r="D78" s="3">
        <f t="shared" si="8"/>
        <v>7940.3554999999997</v>
      </c>
      <c r="E78" s="3">
        <f t="shared" si="5"/>
        <v>273440.35550000001</v>
      </c>
      <c r="F78" s="3">
        <f t="shared" si="6"/>
        <v>-69363.529631165904</v>
      </c>
    </row>
    <row r="79" spans="1:6">
      <c r="A79" s="3">
        <f t="shared" si="9"/>
        <v>78</v>
      </c>
      <c r="B79">
        <f>Intermediate!K79*(Intermediate!$Q$7-Intermediate!H79)</f>
        <v>208343.24697705731</v>
      </c>
      <c r="C79" s="3">
        <f t="shared" si="7"/>
        <v>267000</v>
      </c>
      <c r="D79" s="3">
        <f t="shared" si="8"/>
        <v>8043.4769999999999</v>
      </c>
      <c r="E79" s="3">
        <f t="shared" si="5"/>
        <v>275043.47700000001</v>
      </c>
      <c r="F79" s="3">
        <f t="shared" si="6"/>
        <v>-66700.230022942706</v>
      </c>
    </row>
    <row r="80" spans="1:6">
      <c r="A80" s="3">
        <f t="shared" si="9"/>
        <v>79</v>
      </c>
      <c r="B80">
        <f>Intermediate!K80*(Intermediate!$Q$7-Intermediate!H80)</f>
        <v>212593.41547963288</v>
      </c>
      <c r="C80" s="3">
        <f t="shared" si="7"/>
        <v>268500</v>
      </c>
      <c r="D80" s="3">
        <f t="shared" si="8"/>
        <v>8146.5985000000001</v>
      </c>
      <c r="E80" s="3">
        <f t="shared" si="5"/>
        <v>276646.59850000002</v>
      </c>
      <c r="F80" s="3">
        <f t="shared" si="6"/>
        <v>-64053.183020367142</v>
      </c>
    </row>
    <row r="81" spans="1:6">
      <c r="A81" s="3">
        <f t="shared" si="9"/>
        <v>80</v>
      </c>
      <c r="B81">
        <f>Intermediate!K81*(Intermediate!$Q$7-Intermediate!H81)</f>
        <v>216826.6038482133</v>
      </c>
      <c r="C81" s="3">
        <f t="shared" si="7"/>
        <v>270000</v>
      </c>
      <c r="D81" s="3">
        <f t="shared" si="8"/>
        <v>8249.7199999999993</v>
      </c>
      <c r="E81" s="3">
        <f t="shared" si="5"/>
        <v>278249.71999999997</v>
      </c>
      <c r="F81" s="3">
        <f t="shared" si="6"/>
        <v>-61423.116151786671</v>
      </c>
    </row>
    <row r="82" spans="1:6">
      <c r="A82" s="3">
        <f t="shared" si="9"/>
        <v>81</v>
      </c>
      <c r="B82">
        <f>Intermediate!K82*(Intermediate!$Q$7-Intermediate!H82)</f>
        <v>221042.13548748786</v>
      </c>
      <c r="C82" s="3">
        <f t="shared" si="7"/>
        <v>271500</v>
      </c>
      <c r="D82" s="3">
        <f t="shared" si="8"/>
        <v>8352.8415000000005</v>
      </c>
      <c r="E82" s="3">
        <f t="shared" si="5"/>
        <v>279852.84149999998</v>
      </c>
      <c r="F82" s="3">
        <f t="shared" si="6"/>
        <v>-58810.706012512121</v>
      </c>
    </row>
    <row r="83" spans="1:6">
      <c r="A83" s="3">
        <f t="shared" si="9"/>
        <v>82</v>
      </c>
      <c r="B83">
        <f>Intermediate!K83*(Intermediate!$Q$7-Intermediate!H83)</f>
        <v>225239.38208319098</v>
      </c>
      <c r="C83" s="3">
        <f t="shared" si="7"/>
        <v>273000</v>
      </c>
      <c r="D83" s="3">
        <f t="shared" si="8"/>
        <v>8455.9629999999997</v>
      </c>
      <c r="E83" s="3">
        <f t="shared" si="5"/>
        <v>281455.96299999999</v>
      </c>
      <c r="F83" s="3">
        <f t="shared" si="6"/>
        <v>-56216.580916809005</v>
      </c>
    </row>
    <row r="84" spans="1:6">
      <c r="A84" s="3">
        <f t="shared" si="9"/>
        <v>83</v>
      </c>
      <c r="B84">
        <f>Intermediate!K84*(Intermediate!$Q$7-Intermediate!H84)</f>
        <v>229417.76107525194</v>
      </c>
      <c r="C84" s="3">
        <f t="shared" si="7"/>
        <v>274500</v>
      </c>
      <c r="D84" s="3">
        <f t="shared" si="8"/>
        <v>8559.084499999999</v>
      </c>
      <c r="E84" s="3">
        <f t="shared" si="5"/>
        <v>283059.0845</v>
      </c>
      <c r="F84" s="3">
        <f t="shared" si="6"/>
        <v>-53641.323424748058</v>
      </c>
    </row>
    <row r="85" spans="1:6">
      <c r="A85" s="3">
        <f t="shared" si="9"/>
        <v>84</v>
      </c>
      <c r="B85">
        <f>Intermediate!K85*(Intermediate!$Q$7-Intermediate!H85)</f>
        <v>233576.73325173426</v>
      </c>
      <c r="C85" s="3">
        <f t="shared" si="7"/>
        <v>276000</v>
      </c>
      <c r="D85" s="3">
        <f t="shared" si="8"/>
        <v>8662.2060000000001</v>
      </c>
      <c r="E85" s="3">
        <f t="shared" si="5"/>
        <v>284662.20600000001</v>
      </c>
      <c r="F85" s="3">
        <f t="shared" si="6"/>
        <v>-51085.472748265747</v>
      </c>
    </row>
    <row r="86" spans="1:6">
      <c r="A86" s="3">
        <f t="shared" si="9"/>
        <v>85</v>
      </c>
      <c r="B86">
        <f>Intermediate!K86*(Intermediate!$Q$7-Intermediate!H86)</f>
        <v>237715.80045869373</v>
      </c>
      <c r="C86" s="3">
        <f t="shared" si="7"/>
        <v>277500</v>
      </c>
      <c r="D86" s="3">
        <f t="shared" si="8"/>
        <v>8765.3274999999994</v>
      </c>
      <c r="E86" s="3">
        <f t="shared" si="5"/>
        <v>286265.32750000001</v>
      </c>
      <c r="F86" s="3">
        <f t="shared" si="6"/>
        <v>-48549.527041306283</v>
      </c>
    </row>
    <row r="87" spans="1:6">
      <c r="A87" s="3">
        <f t="shared" si="9"/>
        <v>86</v>
      </c>
      <c r="B87">
        <f>Intermediate!K87*(Intermediate!$Q$7-Intermediate!H87)</f>
        <v>241834.50342110274</v>
      </c>
      <c r="C87" s="3">
        <f t="shared" si="7"/>
        <v>279000</v>
      </c>
      <c r="D87" s="3">
        <f t="shared" si="8"/>
        <v>8868.4490000000005</v>
      </c>
      <c r="E87" s="3">
        <f t="shared" si="5"/>
        <v>287868.44900000002</v>
      </c>
      <c r="F87" s="3">
        <f t="shared" si="6"/>
        <v>-46033.945578897285</v>
      </c>
    </row>
    <row r="88" spans="1:6">
      <c r="A88" s="3">
        <f t="shared" si="9"/>
        <v>87</v>
      </c>
      <c r="B88">
        <f>Intermediate!K88*(Intermediate!$Q$7-Intermediate!H88)</f>
        <v>245932.41967014803</v>
      </c>
      <c r="C88" s="3">
        <f t="shared" si="7"/>
        <v>280500</v>
      </c>
      <c r="D88" s="3">
        <f t="shared" si="8"/>
        <v>8971.5704999999998</v>
      </c>
      <c r="E88" s="3">
        <f t="shared" ref="E88:E151" si="10">C88+D88</f>
        <v>289471.57049999997</v>
      </c>
      <c r="F88" s="3">
        <f t="shared" ref="F88:F151" si="11">B88-E88</f>
        <v>-43539.150829851947</v>
      </c>
    </row>
    <row r="89" spans="1:6">
      <c r="A89" s="3">
        <f t="shared" si="9"/>
        <v>88</v>
      </c>
      <c r="B89">
        <f>Intermediate!K89*(Intermediate!$Q$7-Intermediate!H89)</f>
        <v>250009.161572482</v>
      </c>
      <c r="C89" s="3">
        <f t="shared" si="7"/>
        <v>282000</v>
      </c>
      <c r="D89" s="3">
        <f t="shared" si="8"/>
        <v>9074.6919999999991</v>
      </c>
      <c r="E89" s="3">
        <f t="shared" si="10"/>
        <v>291074.69199999998</v>
      </c>
      <c r="F89" s="3">
        <f t="shared" si="11"/>
        <v>-41065.530427517981</v>
      </c>
    </row>
    <row r="90" spans="1:6">
      <c r="A90" s="3">
        <f t="shared" si="9"/>
        <v>89</v>
      </c>
      <c r="B90">
        <f>Intermediate!K90*(Intermediate!$Q$7-Intermediate!H90)</f>
        <v>254064.37445729427</v>
      </c>
      <c r="C90" s="3">
        <f t="shared" si="7"/>
        <v>283500</v>
      </c>
      <c r="D90" s="3">
        <f t="shared" si="8"/>
        <v>9177.8135000000002</v>
      </c>
      <c r="E90" s="3">
        <f t="shared" si="10"/>
        <v>292677.81349999999</v>
      </c>
      <c r="F90" s="3">
        <f t="shared" si="11"/>
        <v>-38613.439042705722</v>
      </c>
    </row>
    <row r="91" spans="1:6">
      <c r="A91" s="3">
        <f t="shared" si="9"/>
        <v>90</v>
      </c>
      <c r="B91">
        <f>Intermediate!K91*(Intermediate!$Q$7-Intermediate!H91)</f>
        <v>258097.73483554664</v>
      </c>
      <c r="C91" s="3">
        <f t="shared" si="7"/>
        <v>285000</v>
      </c>
      <c r="D91" s="3">
        <f t="shared" si="8"/>
        <v>9280.9349999999995</v>
      </c>
      <c r="E91" s="3">
        <f t="shared" si="10"/>
        <v>294280.935</v>
      </c>
      <c r="F91" s="3">
        <f t="shared" si="11"/>
        <v>-36183.200164453359</v>
      </c>
    </row>
    <row r="92" spans="1:6">
      <c r="A92" s="3">
        <f t="shared" si="9"/>
        <v>91</v>
      </c>
      <c r="B92">
        <f>Intermediate!K92*(Intermediate!$Q$7-Intermediate!H92)</f>
        <v>262108.94870899411</v>
      </c>
      <c r="C92" s="3">
        <f t="shared" si="7"/>
        <v>286500</v>
      </c>
      <c r="D92" s="3">
        <f t="shared" si="8"/>
        <v>9384.0565000000006</v>
      </c>
      <c r="E92" s="3">
        <f t="shared" si="10"/>
        <v>295884.05650000001</v>
      </c>
      <c r="F92" s="3">
        <f t="shared" si="11"/>
        <v>-33775.107791005896</v>
      </c>
    </row>
    <row r="93" spans="1:6">
      <c r="A93" s="3">
        <f t="shared" si="9"/>
        <v>92</v>
      </c>
      <c r="B93">
        <f>Intermediate!K93*(Intermediate!$Q$7-Intermediate!H93)</f>
        <v>266097.74996345356</v>
      </c>
      <c r="C93" s="3">
        <f t="shared" si="7"/>
        <v>288000</v>
      </c>
      <c r="D93" s="3">
        <f t="shared" si="8"/>
        <v>9487.1779999999999</v>
      </c>
      <c r="E93" s="3">
        <f t="shared" si="10"/>
        <v>297487.17800000001</v>
      </c>
      <c r="F93" s="3">
        <f t="shared" si="11"/>
        <v>-31389.428036546451</v>
      </c>
    </row>
    <row r="94" spans="1:6">
      <c r="A94" s="3">
        <f t="shared" si="9"/>
        <v>93</v>
      </c>
      <c r="B94">
        <f>Intermediate!K94*(Intermediate!$Q$7-Intermediate!H94)</f>
        <v>270063.89884282975</v>
      </c>
      <c r="C94" s="3">
        <f t="shared" si="7"/>
        <v>289500</v>
      </c>
      <c r="D94" s="3">
        <f t="shared" si="8"/>
        <v>9590.2994999999992</v>
      </c>
      <c r="E94" s="3">
        <f t="shared" si="10"/>
        <v>299090.29950000002</v>
      </c>
      <c r="F94" s="3">
        <f t="shared" si="11"/>
        <v>-29026.400657170278</v>
      </c>
    </row>
    <row r="95" spans="1:6">
      <c r="A95" s="3">
        <f t="shared" si="9"/>
        <v>94</v>
      </c>
      <c r="B95">
        <f>Intermediate!K95*(Intermediate!$Q$7-Intermediate!H95)</f>
        <v>274007.18050037295</v>
      </c>
      <c r="C95" s="3">
        <f t="shared" si="7"/>
        <v>291000</v>
      </c>
      <c r="D95" s="3">
        <f t="shared" si="8"/>
        <v>9693.4210000000003</v>
      </c>
      <c r="E95" s="3">
        <f t="shared" si="10"/>
        <v>300693.42099999997</v>
      </c>
      <c r="F95" s="3">
        <f t="shared" si="11"/>
        <v>-26686.24049962702</v>
      </c>
    </row>
    <row r="96" spans="1:6">
      <c r="A96" s="3">
        <f t="shared" si="9"/>
        <v>95</v>
      </c>
      <c r="B96">
        <f>Intermediate!K96*(Intermediate!$Q$7-Intermediate!H96)</f>
        <v>277927.40362318454</v>
      </c>
      <c r="C96" s="3">
        <f t="shared" si="7"/>
        <v>292500</v>
      </c>
      <c r="D96" s="3">
        <f t="shared" si="8"/>
        <v>9796.5424999999996</v>
      </c>
      <c r="E96" s="3">
        <f t="shared" si="10"/>
        <v>302296.54249999998</v>
      </c>
      <c r="F96" s="3">
        <f t="shared" si="11"/>
        <v>-24369.138876815443</v>
      </c>
    </row>
    <row r="97" spans="1:6">
      <c r="A97" s="3">
        <f t="shared" si="9"/>
        <v>96</v>
      </c>
      <c r="B97">
        <f>Intermediate!K97*(Intermediate!$Q$7-Intermediate!H97)</f>
        <v>281824.39912628004</v>
      </c>
      <c r="C97" s="3">
        <f t="shared" si="7"/>
        <v>294000</v>
      </c>
      <c r="D97" s="3">
        <f t="shared" si="8"/>
        <v>9899.6640000000007</v>
      </c>
      <c r="E97" s="3">
        <f t="shared" si="10"/>
        <v>303899.66399999999</v>
      </c>
      <c r="F97" s="3">
        <f t="shared" si="11"/>
        <v>-22075.264873719949</v>
      </c>
    </row>
    <row r="98" spans="1:6">
      <c r="A98" s="3">
        <f t="shared" si="9"/>
        <v>97</v>
      </c>
      <c r="B98">
        <f>Intermediate!K98*(Intermediate!$Q$7-Intermediate!H98)</f>
        <v>285698.01891354332</v>
      </c>
      <c r="C98" s="3">
        <f t="shared" si="7"/>
        <v>295500</v>
      </c>
      <c r="D98" s="3">
        <f t="shared" si="8"/>
        <v>10002.7855</v>
      </c>
      <c r="E98" s="3">
        <f t="shared" si="10"/>
        <v>305502.7855</v>
      </c>
      <c r="F98" s="3">
        <f t="shared" si="11"/>
        <v>-19804.766586456681</v>
      </c>
    </row>
    <row r="99" spans="1:6">
      <c r="A99" s="3">
        <f t="shared" si="9"/>
        <v>98</v>
      </c>
      <c r="B99">
        <f>Intermediate!K99*(Intermediate!$Q$7-Intermediate!H99)</f>
        <v>289548.13470137719</v>
      </c>
      <c r="C99" s="3">
        <f t="shared" si="7"/>
        <v>297000</v>
      </c>
      <c r="D99" s="3">
        <f t="shared" si="8"/>
        <v>10105.906999999999</v>
      </c>
      <c r="E99" s="3">
        <f t="shared" si="10"/>
        <v>307105.90700000001</v>
      </c>
      <c r="F99" s="3">
        <f t="shared" si="11"/>
        <v>-17557.772298622818</v>
      </c>
    </row>
    <row r="100" spans="1:6">
      <c r="A100" s="3">
        <f t="shared" si="9"/>
        <v>99</v>
      </c>
      <c r="B100">
        <f>Intermediate!K100*(Intermediate!$Q$7-Intermediate!H100)</f>
        <v>293374.63690273778</v>
      </c>
      <c r="C100" s="3">
        <f t="shared" si="7"/>
        <v>298500</v>
      </c>
      <c r="D100" s="3">
        <f t="shared" si="8"/>
        <v>10209.0285</v>
      </c>
      <c r="E100" s="3">
        <f t="shared" si="10"/>
        <v>308709.02850000001</v>
      </c>
      <c r="F100" s="3">
        <f t="shared" si="11"/>
        <v>-15334.391597262234</v>
      </c>
    </row>
    <row r="101" spans="1:6">
      <c r="A101" s="3">
        <f t="shared" si="9"/>
        <v>100</v>
      </c>
      <c r="B101">
        <f>Intermediate!K101*(Intermediate!$Q$7-Intermediate!H101)</f>
        <v>297177.43356838374</v>
      </c>
      <c r="C101" s="3">
        <f t="shared" si="7"/>
        <v>300000</v>
      </c>
      <c r="D101" s="3">
        <f t="shared" si="8"/>
        <v>10312.15</v>
      </c>
      <c r="E101" s="3">
        <f t="shared" si="10"/>
        <v>310312.15000000002</v>
      </c>
      <c r="F101" s="3">
        <f t="shared" si="11"/>
        <v>-13134.716431616282</v>
      </c>
    </row>
    <row r="102" spans="1:6">
      <c r="A102" s="3">
        <f t="shared" si="9"/>
        <v>101</v>
      </c>
      <c r="B102">
        <f>Intermediate!K102*(Intermediate!$Q$7-Intermediate!H102)</f>
        <v>300956.44938192994</v>
      </c>
      <c r="C102" s="3">
        <f t="shared" si="7"/>
        <v>301500</v>
      </c>
      <c r="D102" s="3">
        <f t="shared" si="8"/>
        <v>10415.271499999999</v>
      </c>
      <c r="E102" s="3">
        <f t="shared" si="10"/>
        <v>311915.27149999997</v>
      </c>
      <c r="F102" s="3">
        <f t="shared" si="11"/>
        <v>-10958.822118070035</v>
      </c>
    </row>
    <row r="103" spans="1:6">
      <c r="A103" s="3">
        <f t="shared" si="9"/>
        <v>102</v>
      </c>
      <c r="B103">
        <f>Intermediate!K103*(Intermediate!$Q$7-Intermediate!H103)</f>
        <v>304711.6247071239</v>
      </c>
      <c r="C103" s="3">
        <f t="shared" si="7"/>
        <v>303000</v>
      </c>
      <c r="D103" s="3">
        <f t="shared" si="8"/>
        <v>10518.393</v>
      </c>
      <c r="E103" s="3">
        <f t="shared" si="10"/>
        <v>313518.39299999998</v>
      </c>
      <c r="F103" s="3">
        <f t="shared" si="11"/>
        <v>-8806.7682928760769</v>
      </c>
    </row>
    <row r="104" spans="1:6">
      <c r="A104" s="3">
        <f t="shared" si="9"/>
        <v>103</v>
      </c>
      <c r="B104">
        <f>Intermediate!K104*(Intermediate!$Q$7-Intermediate!H104)</f>
        <v>308442.91468376195</v>
      </c>
      <c r="C104" s="3">
        <f t="shared" si="7"/>
        <v>304500</v>
      </c>
      <c r="D104" s="3">
        <f t="shared" si="8"/>
        <v>10621.514499999999</v>
      </c>
      <c r="E104" s="3">
        <f t="shared" si="10"/>
        <v>315121.51449999999</v>
      </c>
      <c r="F104" s="3">
        <f t="shared" si="11"/>
        <v>-6678.599816238042</v>
      </c>
    </row>
    <row r="105" spans="1:6">
      <c r="A105" s="3">
        <f t="shared" si="9"/>
        <v>104</v>
      </c>
      <c r="B105">
        <f>Intermediate!K105*(Intermediate!$Q$7-Intermediate!H105)</f>
        <v>312150.28837013652</v>
      </c>
      <c r="C105" s="3">
        <f t="shared" si="7"/>
        <v>306000</v>
      </c>
      <c r="D105" s="3">
        <f t="shared" si="8"/>
        <v>10724.636</v>
      </c>
      <c r="E105" s="3">
        <f t="shared" si="10"/>
        <v>316724.636</v>
      </c>
      <c r="F105" s="3">
        <f t="shared" si="11"/>
        <v>-4574.3476298634778</v>
      </c>
    </row>
    <row r="106" spans="1:6">
      <c r="A106" s="3">
        <f t="shared" si="9"/>
        <v>105</v>
      </c>
      <c r="B106">
        <f>Intermediate!K106*(Intermediate!$Q$7-Intermediate!H106)</f>
        <v>315833.72793000349</v>
      </c>
      <c r="C106" s="3">
        <f t="shared" si="7"/>
        <v>307500</v>
      </c>
      <c r="D106" s="3">
        <f t="shared" si="8"/>
        <v>10827.7575</v>
      </c>
      <c r="E106" s="3">
        <f t="shared" si="10"/>
        <v>318327.75750000001</v>
      </c>
      <c r="F106" s="3">
        <f t="shared" si="11"/>
        <v>-2494.0295699965209</v>
      </c>
    </row>
    <row r="107" spans="1:6">
      <c r="A107" s="3">
        <f t="shared" si="9"/>
        <v>106</v>
      </c>
      <c r="B107">
        <f>Intermediate!K107*(Intermediate!$Q$7-Intermediate!H107)</f>
        <v>319493.22786118998</v>
      </c>
      <c r="C107" s="3">
        <f t="shared" si="7"/>
        <v>309000</v>
      </c>
      <c r="D107" s="3">
        <f t="shared" si="8"/>
        <v>10930.878999999999</v>
      </c>
      <c r="E107" s="3">
        <f t="shared" si="10"/>
        <v>319930.87900000002</v>
      </c>
      <c r="F107" s="3">
        <f t="shared" si="11"/>
        <v>-437.65113881003344</v>
      </c>
    </row>
    <row r="108" spans="1:6">
      <c r="A108" s="3">
        <f t="shared" si="9"/>
        <v>107</v>
      </c>
      <c r="B108">
        <f>Intermediate!K108*(Intermediate!$Q$7-Intermediate!H108)</f>
        <v>323128.79426444159</v>
      </c>
      <c r="C108" s="3">
        <f t="shared" si="7"/>
        <v>310500</v>
      </c>
      <c r="D108" s="3">
        <f t="shared" si="8"/>
        <v>11034.0005</v>
      </c>
      <c r="E108" s="3">
        <f t="shared" si="10"/>
        <v>321534.00050000002</v>
      </c>
      <c r="F108" s="3">
        <f t="shared" si="11"/>
        <v>1594.7937644415651</v>
      </c>
    </row>
    <row r="109" spans="1:6">
      <c r="A109" s="3">
        <f t="shared" si="9"/>
        <v>108</v>
      </c>
      <c r="B109">
        <f>Intermediate!K109*(Intermediate!$Q$7-Intermediate!H109)</f>
        <v>326740.44414983044</v>
      </c>
      <c r="C109" s="3">
        <f t="shared" si="7"/>
        <v>312000</v>
      </c>
      <c r="D109" s="3">
        <f t="shared" si="8"/>
        <v>11137.121999999999</v>
      </c>
      <c r="E109" s="3">
        <f t="shared" si="10"/>
        <v>323137.12199999997</v>
      </c>
      <c r="F109" s="3">
        <f t="shared" si="11"/>
        <v>3603.3221498304629</v>
      </c>
    </row>
    <row r="110" spans="1:6">
      <c r="A110" s="3">
        <f t="shared" si="9"/>
        <v>109</v>
      </c>
      <c r="B110">
        <f>Intermediate!K110*(Intermediate!$Q$7-Intermediate!H110)</f>
        <v>330328.20477913698</v>
      </c>
      <c r="C110" s="3">
        <f t="shared" si="7"/>
        <v>313500</v>
      </c>
      <c r="D110" s="3">
        <f t="shared" si="8"/>
        <v>11240.2435</v>
      </c>
      <c r="E110" s="3">
        <f t="shared" si="10"/>
        <v>324740.24349999998</v>
      </c>
      <c r="F110" s="3">
        <f t="shared" si="11"/>
        <v>5587.9612791370018</v>
      </c>
    </row>
    <row r="111" spans="1:6">
      <c r="A111" s="3">
        <f t="shared" si="9"/>
        <v>110</v>
      </c>
      <c r="B111">
        <f>Intermediate!K111*(Intermediate!$Q$7-Intermediate!H111)</f>
        <v>333892.11304258491</v>
      </c>
      <c r="C111" s="3">
        <f t="shared" si="7"/>
        <v>315000</v>
      </c>
      <c r="D111" s="3">
        <f t="shared" si="8"/>
        <v>11343.365</v>
      </c>
      <c r="E111" s="3">
        <f t="shared" si="10"/>
        <v>326343.36499999999</v>
      </c>
      <c r="F111" s="3">
        <f t="shared" si="11"/>
        <v>7548.7480425849208</v>
      </c>
    </row>
    <row r="112" spans="1:6">
      <c r="A112" s="3">
        <f t="shared" si="9"/>
        <v>111</v>
      </c>
      <c r="B112">
        <f>Intermediate!K112*(Intermediate!$Q$7-Intermediate!H112)</f>
        <v>337432.21486773581</v>
      </c>
      <c r="C112" s="3">
        <f t="shared" si="7"/>
        <v>316500</v>
      </c>
      <c r="D112" s="3">
        <f t="shared" si="8"/>
        <v>11446.486499999999</v>
      </c>
      <c r="E112" s="3">
        <f t="shared" si="10"/>
        <v>327946.4865</v>
      </c>
      <c r="F112" s="3">
        <f t="shared" si="11"/>
        <v>9485.7283677358064</v>
      </c>
    </row>
    <row r="113" spans="1:6">
      <c r="A113" s="3">
        <f t="shared" si="9"/>
        <v>112</v>
      </c>
      <c r="B113">
        <f>Intermediate!K113*(Intermediate!$Q$7-Intermediate!H113)</f>
        <v>340948.56465917663</v>
      </c>
      <c r="C113" s="3">
        <f t="shared" si="7"/>
        <v>318000</v>
      </c>
      <c r="D113" s="3">
        <f t="shared" si="8"/>
        <v>11549.608</v>
      </c>
      <c r="E113" s="3">
        <f t="shared" si="10"/>
        <v>329549.60800000001</v>
      </c>
      <c r="F113" s="3">
        <f t="shared" si="11"/>
        <v>11398.95665917662</v>
      </c>
    </row>
    <row r="114" spans="1:6">
      <c r="A114" s="3">
        <f t="shared" si="9"/>
        <v>113</v>
      </c>
      <c r="B114">
        <f>Intermediate!K114*(Intermediate!$Q$7-Intermediate!H114)</f>
        <v>344441.2247673067</v>
      </c>
      <c r="C114" s="3">
        <f t="shared" si="7"/>
        <v>319500</v>
      </c>
      <c r="D114" s="3">
        <f t="shared" si="8"/>
        <v>11652.729499999999</v>
      </c>
      <c r="E114" s="3">
        <f t="shared" si="10"/>
        <v>331152.72950000002</v>
      </c>
      <c r="F114" s="3">
        <f t="shared" si="11"/>
        <v>13288.495267306687</v>
      </c>
    </row>
    <row r="115" spans="1:6">
      <c r="A115" s="3">
        <f t="shared" si="9"/>
        <v>114</v>
      </c>
      <c r="B115">
        <f>Intermediate!K115*(Intermediate!$Q$7-Intermediate!H115)</f>
        <v>347910.26498505211</v>
      </c>
      <c r="C115" s="3">
        <f t="shared" si="7"/>
        <v>321000</v>
      </c>
      <c r="D115" s="3">
        <f t="shared" si="8"/>
        <v>11755.851000000001</v>
      </c>
      <c r="E115" s="3">
        <f t="shared" si="10"/>
        <v>332755.85100000002</v>
      </c>
      <c r="F115" s="3">
        <f t="shared" si="11"/>
        <v>15154.413985052088</v>
      </c>
    </row>
    <row r="116" spans="1:6">
      <c r="A116" s="3">
        <f t="shared" si="9"/>
        <v>115</v>
      </c>
      <c r="B116">
        <f>Intermediate!K116*(Intermediate!$Q$7-Intermediate!H116)</f>
        <v>351355.7620705337</v>
      </c>
      <c r="C116" s="3">
        <f t="shared" si="7"/>
        <v>322500</v>
      </c>
      <c r="D116" s="3">
        <f t="shared" si="8"/>
        <v>11858.9725</v>
      </c>
      <c r="E116" s="3">
        <f t="shared" si="10"/>
        <v>334358.97249999997</v>
      </c>
      <c r="F116" s="3">
        <f t="shared" si="11"/>
        <v>16996.789570533729</v>
      </c>
    </row>
    <row r="117" spans="1:6">
      <c r="A117" s="3">
        <f t="shared" si="9"/>
        <v>116</v>
      </c>
      <c r="B117">
        <f>Intermediate!K117*(Intermediate!$Q$7-Intermediate!H117)</f>
        <v>354777.79929492064</v>
      </c>
      <c r="C117" s="3">
        <f t="shared" si="7"/>
        <v>324000</v>
      </c>
      <c r="D117" s="3">
        <f t="shared" si="8"/>
        <v>11962.093999999999</v>
      </c>
      <c r="E117" s="3">
        <f t="shared" si="10"/>
        <v>335962.09399999998</v>
      </c>
      <c r="F117" s="3">
        <f t="shared" si="11"/>
        <v>18815.705294920655</v>
      </c>
    </row>
    <row r="118" spans="1:6">
      <c r="A118" s="3">
        <f t="shared" si="9"/>
        <v>117</v>
      </c>
      <c r="B118">
        <f>Intermediate!K118*(Intermediate!$Q$7-Intermediate!H118)</f>
        <v>358176.46601367882</v>
      </c>
      <c r="C118" s="3">
        <f t="shared" si="7"/>
        <v>325500</v>
      </c>
      <c r="D118" s="3">
        <f t="shared" si="8"/>
        <v>12065.2155</v>
      </c>
      <c r="E118" s="3">
        <f t="shared" si="10"/>
        <v>337565.21549999999</v>
      </c>
      <c r="F118" s="3">
        <f t="shared" si="11"/>
        <v>20611.250513678824</v>
      </c>
    </row>
    <row r="119" spans="1:6">
      <c r="A119" s="3">
        <f t="shared" si="9"/>
        <v>118</v>
      </c>
      <c r="B119">
        <f>Intermediate!K119*(Intermediate!$Q$7-Intermediate!H119)</f>
        <v>361551.85726076807</v>
      </c>
      <c r="C119" s="3">
        <f t="shared" si="7"/>
        <v>327000</v>
      </c>
      <c r="D119" s="3">
        <f t="shared" si="8"/>
        <v>12168.336999999996</v>
      </c>
      <c r="E119" s="3">
        <f t="shared" si="10"/>
        <v>339168.337</v>
      </c>
      <c r="F119" s="3">
        <f t="shared" si="11"/>
        <v>22383.520260768069</v>
      </c>
    </row>
    <row r="120" spans="1:6">
      <c r="A120" s="3">
        <f t="shared" si="9"/>
        <v>119</v>
      </c>
      <c r="B120">
        <f>Intermediate!K120*(Intermediate!$Q$7-Intermediate!H120)</f>
        <v>364904.07336352021</v>
      </c>
      <c r="C120" s="3">
        <f t="shared" si="7"/>
        <v>328500</v>
      </c>
      <c r="D120" s="3">
        <f t="shared" si="8"/>
        <v>12271.458500000002</v>
      </c>
      <c r="E120" s="3">
        <f t="shared" si="10"/>
        <v>340771.45850000001</v>
      </c>
      <c r="F120" s="3">
        <f t="shared" si="11"/>
        <v>24132.614863520197</v>
      </c>
    </row>
    <row r="121" spans="1:6">
      <c r="A121" s="3">
        <f t="shared" si="9"/>
        <v>120</v>
      </c>
      <c r="B121">
        <f>Intermediate!K121*(Intermediate!$Q$7-Intermediate!H121)</f>
        <v>368233.21957815805</v>
      </c>
      <c r="C121" s="3">
        <f t="shared" si="7"/>
        <v>330000</v>
      </c>
      <c r="D121" s="3">
        <f t="shared" si="8"/>
        <v>12374.58</v>
      </c>
      <c r="E121" s="3">
        <f t="shared" si="10"/>
        <v>342374.58</v>
      </c>
      <c r="F121" s="3">
        <f t="shared" si="11"/>
        <v>25858.639578158036</v>
      </c>
    </row>
    <row r="122" spans="1:6">
      <c r="A122" s="3">
        <f t="shared" si="9"/>
        <v>121</v>
      </c>
      <c r="B122">
        <f>Intermediate!K122*(Intermediate!$Q$7-Intermediate!H122)</f>
        <v>371539.40574434999</v>
      </c>
      <c r="C122" s="3">
        <f t="shared" si="7"/>
        <v>331500</v>
      </c>
      <c r="D122" s="3">
        <f t="shared" si="8"/>
        <v>12477.701499999999</v>
      </c>
      <c r="E122" s="3">
        <f t="shared" si="10"/>
        <v>343977.70150000002</v>
      </c>
      <c r="F122" s="3">
        <f t="shared" si="11"/>
        <v>27561.704244349967</v>
      </c>
    </row>
    <row r="123" spans="1:6">
      <c r="A123" s="3">
        <f t="shared" si="9"/>
        <v>122</v>
      </c>
      <c r="B123">
        <f>Intermediate!K123*(Intermediate!$Q$7-Intermediate!H123)</f>
        <v>374822.74595815339</v>
      </c>
      <c r="C123" s="3">
        <f t="shared" si="7"/>
        <v>333000</v>
      </c>
      <c r="D123" s="3">
        <f t="shared" si="8"/>
        <v>12580.822999999997</v>
      </c>
      <c r="E123" s="3">
        <f t="shared" si="10"/>
        <v>345580.82299999997</v>
      </c>
      <c r="F123" s="3">
        <f t="shared" si="11"/>
        <v>29241.922958153416</v>
      </c>
    </row>
    <row r="124" spans="1:6">
      <c r="A124" s="3">
        <f t="shared" si="9"/>
        <v>123</v>
      </c>
      <c r="B124">
        <f>Intermediate!K124*(Intermediate!$Q$7-Intermediate!H124)</f>
        <v>378083.35826195701</v>
      </c>
      <c r="C124" s="3">
        <f t="shared" si="7"/>
        <v>334500</v>
      </c>
      <c r="D124" s="3">
        <f t="shared" si="8"/>
        <v>12683.944500000003</v>
      </c>
      <c r="E124" s="3">
        <f t="shared" si="10"/>
        <v>347183.94449999998</v>
      </c>
      <c r="F124" s="3">
        <f t="shared" si="11"/>
        <v>30899.413761957025</v>
      </c>
    </row>
    <row r="125" spans="1:6">
      <c r="A125" s="3">
        <f t="shared" si="9"/>
        <v>124</v>
      </c>
      <c r="B125">
        <f>Intermediate!K125*(Intermediate!$Q$7-Intermediate!H125)</f>
        <v>381321.36435096891</v>
      </c>
      <c r="C125" s="3">
        <f t="shared" si="7"/>
        <v>336000</v>
      </c>
      <c r="D125" s="3">
        <f t="shared" si="8"/>
        <v>12787.065999999999</v>
      </c>
      <c r="E125" s="3">
        <f t="shared" si="10"/>
        <v>348787.06599999999</v>
      </c>
      <c r="F125" s="3">
        <f t="shared" si="11"/>
        <v>32534.298350968922</v>
      </c>
    </row>
    <row r="126" spans="1:6">
      <c r="A126" s="3">
        <f t="shared" si="9"/>
        <v>125</v>
      </c>
      <c r="B126">
        <f>Intermediate!K126*(Intermediate!$Q$7-Intermediate!H126)</f>
        <v>384536.8892954312</v>
      </c>
      <c r="C126" s="3">
        <f t="shared" si="7"/>
        <v>337500</v>
      </c>
      <c r="D126" s="3">
        <f t="shared" si="8"/>
        <v>12890.1875</v>
      </c>
      <c r="E126" s="3">
        <f t="shared" si="10"/>
        <v>350390.1875</v>
      </c>
      <c r="F126" s="3">
        <f t="shared" si="11"/>
        <v>34146.701795431203</v>
      </c>
    </row>
    <row r="127" spans="1:6">
      <c r="A127" s="3">
        <f t="shared" si="9"/>
        <v>126</v>
      </c>
      <c r="B127">
        <f>Intermediate!K127*(Intermediate!$Q$7-Intermediate!H127)</f>
        <v>387730.06127725559</v>
      </c>
      <c r="C127" s="3">
        <f t="shared" si="7"/>
        <v>339000</v>
      </c>
      <c r="D127" s="3">
        <f t="shared" si="8"/>
        <v>12993.308999999997</v>
      </c>
      <c r="E127" s="3">
        <f t="shared" si="10"/>
        <v>351993.30900000001</v>
      </c>
      <c r="F127" s="3">
        <f t="shared" si="11"/>
        <v>35736.752277255582</v>
      </c>
    </row>
    <row r="128" spans="1:6">
      <c r="A128" s="3">
        <f t="shared" si="9"/>
        <v>127</v>
      </c>
      <c r="B128">
        <f>Intermediate!K128*(Intermediate!$Q$7-Intermediate!H128)</f>
        <v>390901.01134108438</v>
      </c>
      <c r="C128" s="3">
        <f t="shared" si="7"/>
        <v>340500</v>
      </c>
      <c r="D128" s="3">
        <f t="shared" si="8"/>
        <v>13096.430500000002</v>
      </c>
      <c r="E128" s="3">
        <f t="shared" si="10"/>
        <v>353596.43050000002</v>
      </c>
      <c r="F128" s="3">
        <f t="shared" si="11"/>
        <v>37304.58084108436</v>
      </c>
    </row>
    <row r="129" spans="1:6">
      <c r="A129" s="3">
        <f t="shared" si="9"/>
        <v>128</v>
      </c>
      <c r="B129">
        <f>Intermediate!K129*(Intermediate!$Q$7-Intermediate!H129)</f>
        <v>394049.87315821671</v>
      </c>
      <c r="C129" s="3">
        <f t="shared" si="7"/>
        <v>342000</v>
      </c>
      <c r="D129" s="3">
        <f t="shared" si="8"/>
        <v>13199.552</v>
      </c>
      <c r="E129" s="3">
        <f t="shared" si="10"/>
        <v>355199.55200000003</v>
      </c>
      <c r="F129" s="3">
        <f t="shared" si="11"/>
        <v>38850.321158216684</v>
      </c>
    </row>
    <row r="130" spans="1:6">
      <c r="A130" s="3">
        <f t="shared" si="9"/>
        <v>129</v>
      </c>
      <c r="B130">
        <f>Intermediate!K130*(Intermediate!$Q$7-Intermediate!H130)</f>
        <v>397176.78280363441</v>
      </c>
      <c r="C130" s="3">
        <f t="shared" ref="C130:C193" si="12">(A130&gt;0)*($N$11+2*A130*$N$12)</f>
        <v>343500</v>
      </c>
      <c r="D130" s="3">
        <f t="shared" ref="D130:D193" si="13">( ( ( (2*A130/$N$8) + $N$9 )*$N$7 )-A130 )*$K$15</f>
        <v>13302.673499999999</v>
      </c>
      <c r="E130" s="3">
        <f t="shared" si="10"/>
        <v>356802.67349999998</v>
      </c>
      <c r="F130" s="3">
        <f t="shared" si="11"/>
        <v>40374.109303634439</v>
      </c>
    </row>
    <row r="131" spans="1:6">
      <c r="A131" s="3">
        <f t="shared" ref="A131:A194" si="14" xml:space="preserve"> A130+$K$20</f>
        <v>130</v>
      </c>
      <c r="B131">
        <f>Intermediate!K131*(Intermediate!$Q$7-Intermediate!H131)</f>
        <v>400281.87854462513</v>
      </c>
      <c r="C131" s="3">
        <f t="shared" si="12"/>
        <v>345000</v>
      </c>
      <c r="D131" s="3">
        <f t="shared" si="13"/>
        <v>13405.795</v>
      </c>
      <c r="E131" s="3">
        <f t="shared" si="10"/>
        <v>358405.79499999998</v>
      </c>
      <c r="F131" s="3">
        <f t="shared" si="11"/>
        <v>41876.083544625144</v>
      </c>
    </row>
    <row r="132" spans="1:6">
      <c r="A132" s="3">
        <f t="shared" si="14"/>
        <v>131</v>
      </c>
      <c r="B132">
        <f>Intermediate!K132*(Intermediate!$Q$7-Intermediate!H132)</f>
        <v>403365.30064092472</v>
      </c>
      <c r="C132" s="3">
        <f t="shared" si="12"/>
        <v>346500</v>
      </c>
      <c r="D132" s="3">
        <f t="shared" si="13"/>
        <v>13508.916499999999</v>
      </c>
      <c r="E132" s="3">
        <f t="shared" si="10"/>
        <v>360008.91649999999</v>
      </c>
      <c r="F132" s="3">
        <f t="shared" si="11"/>
        <v>43356.384140924725</v>
      </c>
    </row>
    <row r="133" spans="1:6">
      <c r="A133" s="3">
        <f t="shared" si="14"/>
        <v>132</v>
      </c>
      <c r="B133">
        <f>Intermediate!K133*(Intermediate!$Q$7-Intermediate!H133)</f>
        <v>406427.19115590292</v>
      </c>
      <c r="C133" s="3">
        <f t="shared" si="12"/>
        <v>348000</v>
      </c>
      <c r="D133" s="3">
        <f t="shared" si="13"/>
        <v>13612.038</v>
      </c>
      <c r="E133" s="3">
        <f t="shared" si="10"/>
        <v>361612.038</v>
      </c>
      <c r="F133" s="3">
        <f t="shared" si="11"/>
        <v>44815.153155902924</v>
      </c>
    </row>
    <row r="134" spans="1:6">
      <c r="A134" s="3">
        <f t="shared" si="14"/>
        <v>133</v>
      </c>
      <c r="B134">
        <f>Intermediate!K134*(Intermediate!$Q$7-Intermediate!H134)</f>
        <v>409467.69377734995</v>
      </c>
      <c r="C134" s="3">
        <f t="shared" si="12"/>
        <v>349500</v>
      </c>
      <c r="D134" s="3">
        <f t="shared" si="13"/>
        <v>13715.1595</v>
      </c>
      <c r="E134" s="3">
        <f t="shared" si="10"/>
        <v>363215.15950000001</v>
      </c>
      <c r="F134" s="3">
        <f t="shared" si="11"/>
        <v>46252.534277349943</v>
      </c>
    </row>
    <row r="135" spans="1:6">
      <c r="A135" s="3">
        <f t="shared" si="14"/>
        <v>134</v>
      </c>
      <c r="B135">
        <f>Intermediate!K135*(Intermediate!$Q$7-Intermediate!H135)</f>
        <v>412486.95364876854</v>
      </c>
      <c r="C135" s="3">
        <f t="shared" si="12"/>
        <v>351000</v>
      </c>
      <c r="D135" s="3">
        <f t="shared" si="13"/>
        <v>13818.280999999999</v>
      </c>
      <c r="E135" s="3">
        <f t="shared" si="10"/>
        <v>364818.28100000002</v>
      </c>
      <c r="F135" s="3">
        <f t="shared" si="11"/>
        <v>47668.672648768523</v>
      </c>
    </row>
    <row r="136" spans="1:6">
      <c r="A136" s="3">
        <f t="shared" si="14"/>
        <v>135</v>
      </c>
      <c r="B136">
        <f>Intermediate!K136*(Intermediate!$Q$7-Intermediate!H136)</f>
        <v>415485.11720955791</v>
      </c>
      <c r="C136" s="3">
        <f t="shared" si="12"/>
        <v>352500</v>
      </c>
      <c r="D136" s="3">
        <f t="shared" si="13"/>
        <v>13921.4025</v>
      </c>
      <c r="E136" s="3">
        <f t="shared" si="10"/>
        <v>366421.40250000003</v>
      </c>
      <c r="F136" s="3">
        <f t="shared" si="11"/>
        <v>49063.714709557884</v>
      </c>
    </row>
    <row r="137" spans="1:6">
      <c r="A137" s="3">
        <f t="shared" si="14"/>
        <v>136</v>
      </c>
      <c r="B137">
        <f>Intermediate!K137*(Intermediate!$Q$7-Intermediate!H137)</f>
        <v>418462.33204347425</v>
      </c>
      <c r="C137" s="3">
        <f t="shared" si="12"/>
        <v>354000</v>
      </c>
      <c r="D137" s="3">
        <f t="shared" si="13"/>
        <v>14024.523999999999</v>
      </c>
      <c r="E137" s="3">
        <f t="shared" si="10"/>
        <v>368024.52399999998</v>
      </c>
      <c r="F137" s="3">
        <f t="shared" si="11"/>
        <v>50437.808043474273</v>
      </c>
    </row>
    <row r="138" spans="1:6">
      <c r="A138" s="3">
        <f t="shared" si="14"/>
        <v>137</v>
      </c>
      <c r="B138">
        <f>Intermediate!K138*(Intermediate!$Q$7-Intermediate!H138)</f>
        <v>421418.74673663627</v>
      </c>
      <c r="C138" s="3">
        <f t="shared" si="12"/>
        <v>355500</v>
      </c>
      <c r="D138" s="3">
        <f t="shared" si="13"/>
        <v>14127.645500000001</v>
      </c>
      <c r="E138" s="3">
        <f t="shared" si="10"/>
        <v>369627.64549999998</v>
      </c>
      <c r="F138" s="3">
        <f t="shared" si="11"/>
        <v>51791.101236636285</v>
      </c>
    </row>
    <row r="139" spans="1:6">
      <c r="A139" s="3">
        <f t="shared" si="14"/>
        <v>138</v>
      </c>
      <c r="B139">
        <f>Intermediate!K139*(Intermediate!$Q$7-Intermediate!H139)</f>
        <v>424354.51074190257</v>
      </c>
      <c r="C139" s="3">
        <f t="shared" si="12"/>
        <v>357000</v>
      </c>
      <c r="D139" s="3">
        <f t="shared" si="13"/>
        <v>14230.767</v>
      </c>
      <c r="E139" s="3">
        <f t="shared" si="10"/>
        <v>371230.76699999999</v>
      </c>
      <c r="F139" s="3">
        <f t="shared" si="11"/>
        <v>53123.743741902581</v>
      </c>
    </row>
    <row r="140" spans="1:6">
      <c r="A140" s="3">
        <f t="shared" si="14"/>
        <v>139</v>
      </c>
      <c r="B140">
        <f>Intermediate!K140*(Intermediate!$Q$7-Intermediate!H140)</f>
        <v>427269.77425213991</v>
      </c>
      <c r="C140" s="3">
        <f t="shared" si="12"/>
        <v>358500</v>
      </c>
      <c r="D140" s="3">
        <f t="shared" si="13"/>
        <v>14333.888499999999</v>
      </c>
      <c r="E140" s="3">
        <f t="shared" si="10"/>
        <v>372833.8885</v>
      </c>
      <c r="F140" s="3">
        <f t="shared" si="11"/>
        <v>54435.885752139904</v>
      </c>
    </row>
    <row r="141" spans="1:6">
      <c r="A141" s="3">
        <f t="shared" si="14"/>
        <v>140</v>
      </c>
      <c r="B141">
        <f>Intermediate!K141*(Intermediate!$Q$7-Intermediate!H141)</f>
        <v>430164.68807965855</v>
      </c>
      <c r="C141" s="3">
        <f t="shared" si="12"/>
        <v>360000</v>
      </c>
      <c r="D141" s="3">
        <f t="shared" si="13"/>
        <v>14437.01</v>
      </c>
      <c r="E141" s="3">
        <f t="shared" si="10"/>
        <v>374437.01</v>
      </c>
      <c r="F141" s="3">
        <f t="shared" si="11"/>
        <v>55727.678079658537</v>
      </c>
    </row>
    <row r="142" spans="1:6">
      <c r="A142" s="3">
        <f t="shared" si="14"/>
        <v>141</v>
      </c>
      <c r="B142">
        <f>Intermediate!K142*(Intermediate!$Q$7-Intermediate!H142)</f>
        <v>433039.40354292194</v>
      </c>
      <c r="C142" s="3">
        <f t="shared" si="12"/>
        <v>361500</v>
      </c>
      <c r="D142" s="3">
        <f t="shared" si="13"/>
        <v>14540.1315</v>
      </c>
      <c r="E142" s="3">
        <f t="shared" si="10"/>
        <v>376040.13150000002</v>
      </c>
      <c r="F142" s="3">
        <f t="shared" si="11"/>
        <v>56999.272042921919</v>
      </c>
    </row>
    <row r="143" spans="1:6">
      <c r="A143" s="3">
        <f t="shared" si="14"/>
        <v>142</v>
      </c>
      <c r="B143">
        <f>Intermediate!K143*(Intermediate!$Q$7-Intermediate!H143)</f>
        <v>435894.07235921046</v>
      </c>
      <c r="C143" s="3">
        <f t="shared" si="12"/>
        <v>363000</v>
      </c>
      <c r="D143" s="3">
        <f t="shared" si="13"/>
        <v>14643.252999999999</v>
      </c>
      <c r="E143" s="3">
        <f t="shared" si="10"/>
        <v>377643.25300000003</v>
      </c>
      <c r="F143" s="3">
        <f t="shared" si="11"/>
        <v>58250.819359210436</v>
      </c>
    </row>
    <row r="144" spans="1:6">
      <c r="A144" s="3">
        <f t="shared" si="14"/>
        <v>143</v>
      </c>
      <c r="B144">
        <f>Intermediate!K144*(Intermediate!$Q$7-Intermediate!H144)</f>
        <v>438728.84654406155</v>
      </c>
      <c r="C144" s="3">
        <f t="shared" si="12"/>
        <v>364500</v>
      </c>
      <c r="D144" s="3">
        <f t="shared" si="13"/>
        <v>14746.3745</v>
      </c>
      <c r="E144" s="3">
        <f t="shared" si="10"/>
        <v>379246.37449999998</v>
      </c>
      <c r="F144" s="3">
        <f t="shared" si="11"/>
        <v>59482.472044061578</v>
      </c>
    </row>
    <row r="145" spans="1:6">
      <c r="A145" s="3">
        <f t="shared" si="14"/>
        <v>144</v>
      </c>
      <c r="B145">
        <f>Intermediate!K145*(Intermediate!$Q$7-Intermediate!H145)</f>
        <v>441543.87831581233</v>
      </c>
      <c r="C145" s="3">
        <f t="shared" si="12"/>
        <v>366000</v>
      </c>
      <c r="D145" s="3">
        <f t="shared" si="13"/>
        <v>14849.495999999999</v>
      </c>
      <c r="E145" s="3">
        <f t="shared" si="10"/>
        <v>380849.49599999998</v>
      </c>
      <c r="F145" s="3">
        <f t="shared" si="11"/>
        <v>60694.382315812341</v>
      </c>
    </row>
    <row r="146" spans="1:6">
      <c r="A146" s="3">
        <f t="shared" si="14"/>
        <v>145</v>
      </c>
      <c r="B146">
        <f>Intermediate!K146*(Intermediate!$Q$7-Intermediate!H146)</f>
        <v>444339.320005888</v>
      </c>
      <c r="C146" s="3">
        <f t="shared" si="12"/>
        <v>367500</v>
      </c>
      <c r="D146" s="3">
        <f t="shared" si="13"/>
        <v>14952.6175</v>
      </c>
      <c r="E146" s="3">
        <f t="shared" si="10"/>
        <v>382452.61749999999</v>
      </c>
      <c r="F146" s="3">
        <f t="shared" si="11"/>
        <v>61886.70250588801</v>
      </c>
    </row>
    <row r="147" spans="1:6">
      <c r="A147" s="3">
        <f t="shared" si="14"/>
        <v>146</v>
      </c>
      <c r="B147">
        <f>Intermediate!K147*(Intermediate!$Q$7-Intermediate!H147)</f>
        <v>447115.32397453731</v>
      </c>
      <c r="C147" s="3">
        <f t="shared" si="12"/>
        <v>369000</v>
      </c>
      <c r="D147" s="3">
        <f t="shared" si="13"/>
        <v>15055.739</v>
      </c>
      <c r="E147" s="3">
        <f t="shared" si="10"/>
        <v>384055.739</v>
      </c>
      <c r="F147" s="3">
        <f t="shared" si="11"/>
        <v>63059.584974537313</v>
      </c>
    </row>
    <row r="148" spans="1:6">
      <c r="A148" s="3">
        <f t="shared" si="14"/>
        <v>147</v>
      </c>
      <c r="B148">
        <f>Intermediate!K148*(Intermediate!$Q$7-Intermediate!H148)</f>
        <v>449872.0425310288</v>
      </c>
      <c r="C148" s="3">
        <f t="shared" si="12"/>
        <v>370500</v>
      </c>
      <c r="D148" s="3">
        <f t="shared" si="13"/>
        <v>15158.860499999999</v>
      </c>
      <c r="E148" s="3">
        <f t="shared" si="10"/>
        <v>385658.86050000001</v>
      </c>
      <c r="F148" s="3">
        <f t="shared" si="11"/>
        <v>64213.182031028788</v>
      </c>
    </row>
    <row r="149" spans="1:6">
      <c r="A149" s="3">
        <f t="shared" si="14"/>
        <v>148</v>
      </c>
      <c r="B149">
        <f>Intermediate!K149*(Intermediate!$Q$7-Intermediate!H149)</f>
        <v>452609.62785896874</v>
      </c>
      <c r="C149" s="3">
        <f t="shared" si="12"/>
        <v>372000</v>
      </c>
      <c r="D149" s="3">
        <f t="shared" si="13"/>
        <v>15261.982</v>
      </c>
      <c r="E149" s="3">
        <f t="shared" si="10"/>
        <v>387261.98200000002</v>
      </c>
      <c r="F149" s="3">
        <f t="shared" si="11"/>
        <v>65347.645858968724</v>
      </c>
    </row>
    <row r="150" spans="1:6">
      <c r="A150" s="3">
        <f t="shared" si="14"/>
        <v>149</v>
      </c>
      <c r="B150">
        <f>Intermediate!K150*(Intermediate!$Q$7-Intermediate!H150)</f>
        <v>455328.23194589099</v>
      </c>
      <c r="C150" s="3">
        <f t="shared" si="12"/>
        <v>373500</v>
      </c>
      <c r="D150" s="3">
        <f t="shared" si="13"/>
        <v>15365.103499999999</v>
      </c>
      <c r="E150" s="3">
        <f t="shared" si="10"/>
        <v>388865.10350000003</v>
      </c>
      <c r="F150" s="3">
        <f t="shared" si="11"/>
        <v>66463.128445890965</v>
      </c>
    </row>
    <row r="151" spans="1:6">
      <c r="A151" s="3">
        <f t="shared" si="14"/>
        <v>150</v>
      </c>
      <c r="B151">
        <f>Intermediate!K151*(Intermediate!$Q$7-Intermediate!H151)</f>
        <v>458028.00651703193</v>
      </c>
      <c r="C151" s="3">
        <f t="shared" si="12"/>
        <v>375000</v>
      </c>
      <c r="D151" s="3">
        <f t="shared" si="13"/>
        <v>15468.225</v>
      </c>
      <c r="E151" s="3">
        <f t="shared" si="10"/>
        <v>390468.22499999998</v>
      </c>
      <c r="F151" s="3">
        <f t="shared" si="11"/>
        <v>67559.781517031952</v>
      </c>
    </row>
    <row r="152" spans="1:6">
      <c r="A152" s="3">
        <f t="shared" si="14"/>
        <v>151</v>
      </c>
      <c r="B152">
        <f>Intermediate!K152*(Intermediate!$Q$7-Intermediate!H152)</f>
        <v>460709.10297328234</v>
      </c>
      <c r="C152" s="3">
        <f t="shared" si="12"/>
        <v>376500</v>
      </c>
      <c r="D152" s="3">
        <f t="shared" si="13"/>
        <v>15571.3465</v>
      </c>
      <c r="E152" s="3">
        <f t="shared" ref="E152:E215" si="15">C152+D152</f>
        <v>392071.34649999999</v>
      </c>
      <c r="F152" s="3">
        <f t="shared" ref="F152:F215" si="16">B152-E152</f>
        <v>68637.756473282352</v>
      </c>
    </row>
    <row r="153" spans="1:6">
      <c r="A153" s="3">
        <f t="shared" si="14"/>
        <v>152</v>
      </c>
      <c r="B153">
        <f>Intermediate!K153*(Intermediate!$Q$7-Intermediate!H153)</f>
        <v>463371.67233269825</v>
      </c>
      <c r="C153" s="3">
        <f t="shared" si="12"/>
        <v>378000</v>
      </c>
      <c r="D153" s="3">
        <f t="shared" si="13"/>
        <v>15674.467999999999</v>
      </c>
      <c r="E153" s="3">
        <f t="shared" si="15"/>
        <v>393674.46799999999</v>
      </c>
      <c r="F153" s="3">
        <f t="shared" si="16"/>
        <v>69697.204332698253</v>
      </c>
    </row>
    <row r="154" spans="1:6">
      <c r="A154" s="3">
        <f t="shared" si="14"/>
        <v>153</v>
      </c>
      <c r="B154">
        <f>Intermediate!K154*(Intermediate!$Q$7-Intermediate!H154)</f>
        <v>466015.86517597613</v>
      </c>
      <c r="C154" s="3">
        <f t="shared" si="12"/>
        <v>379500</v>
      </c>
      <c r="D154" s="3">
        <f t="shared" si="13"/>
        <v>15777.5895</v>
      </c>
      <c r="E154" s="3">
        <f t="shared" si="15"/>
        <v>395277.5895</v>
      </c>
      <c r="F154" s="3">
        <f t="shared" si="16"/>
        <v>70738.275675976125</v>
      </c>
    </row>
    <row r="155" spans="1:6">
      <c r="A155" s="3">
        <f t="shared" si="14"/>
        <v>154</v>
      </c>
      <c r="B155">
        <f>Intermediate!K155*(Intermediate!$Q$7-Intermediate!H155)</f>
        <v>468641.83159498754</v>
      </c>
      <c r="C155" s="3">
        <f t="shared" si="12"/>
        <v>381000</v>
      </c>
      <c r="D155" s="3">
        <f t="shared" si="13"/>
        <v>15880.710999999999</v>
      </c>
      <c r="E155" s="3">
        <f t="shared" si="15"/>
        <v>396880.71100000001</v>
      </c>
      <c r="F155" s="3">
        <f t="shared" si="16"/>
        <v>71761.120594987529</v>
      </c>
    </row>
    <row r="156" spans="1:6">
      <c r="A156" s="3">
        <f t="shared" si="14"/>
        <v>155</v>
      </c>
      <c r="B156">
        <f>Intermediate!K156*(Intermediate!$Q$7-Intermediate!H156)</f>
        <v>471249.72114483942</v>
      </c>
      <c r="C156" s="3">
        <f t="shared" si="12"/>
        <v>382500</v>
      </c>
      <c r="D156" s="3">
        <f t="shared" si="13"/>
        <v>15983.8325</v>
      </c>
      <c r="E156" s="3">
        <f t="shared" si="15"/>
        <v>398483.83250000002</v>
      </c>
      <c r="F156" s="3">
        <f t="shared" si="16"/>
        <v>72765.888644839404</v>
      </c>
    </row>
    <row r="157" spans="1:6">
      <c r="A157" s="3">
        <f t="shared" si="14"/>
        <v>156</v>
      </c>
      <c r="B157">
        <f>Intermediate!K157*(Intermediate!$Q$7-Intermediate!H157)</f>
        <v>473839.68279893766</v>
      </c>
      <c r="C157" s="3">
        <f t="shared" si="12"/>
        <v>384000</v>
      </c>
      <c r="D157" s="3">
        <f t="shared" si="13"/>
        <v>16086.954</v>
      </c>
      <c r="E157" s="3">
        <f t="shared" si="15"/>
        <v>400086.95400000003</v>
      </c>
      <c r="F157" s="3">
        <f t="shared" si="16"/>
        <v>73752.728798937635</v>
      </c>
    </row>
    <row r="158" spans="1:6">
      <c r="A158" s="3">
        <f t="shared" si="14"/>
        <v>157</v>
      </c>
      <c r="B158">
        <f>Intermediate!K158*(Intermediate!$Q$7-Intermediate!H158)</f>
        <v>476411.86490706127</v>
      </c>
      <c r="C158" s="3">
        <f t="shared" si="12"/>
        <v>385500</v>
      </c>
      <c r="D158" s="3">
        <f t="shared" si="13"/>
        <v>16190.075499999999</v>
      </c>
      <c r="E158" s="3">
        <f t="shared" si="15"/>
        <v>401690.07549999998</v>
      </c>
      <c r="F158" s="3">
        <f t="shared" si="16"/>
        <v>74721.789407061297</v>
      </c>
    </row>
    <row r="159" spans="1:6">
      <c r="A159" s="3">
        <f t="shared" si="14"/>
        <v>158</v>
      </c>
      <c r="B159">
        <f>Intermediate!K159*(Intermediate!$Q$7-Intermediate!H159)</f>
        <v>478966.4151558429</v>
      </c>
      <c r="C159" s="3">
        <f t="shared" si="12"/>
        <v>387000</v>
      </c>
      <c r="D159" s="3">
        <f t="shared" si="13"/>
        <v>16293.197</v>
      </c>
      <c r="E159" s="3">
        <f t="shared" si="15"/>
        <v>403293.19699999999</v>
      </c>
      <c r="F159" s="3">
        <f t="shared" si="16"/>
        <v>75673.218155842915</v>
      </c>
    </row>
    <row r="160" spans="1:6">
      <c r="A160" s="3">
        <f t="shared" si="14"/>
        <v>159</v>
      </c>
      <c r="B160">
        <f>Intermediate!K160*(Intermediate!$Q$7-Intermediate!H160)</f>
        <v>481503.48053265491</v>
      </c>
      <c r="C160" s="3">
        <f t="shared" si="12"/>
        <v>388500</v>
      </c>
      <c r="D160" s="3">
        <f t="shared" si="13"/>
        <v>16396.318500000001</v>
      </c>
      <c r="E160" s="3">
        <f t="shared" si="15"/>
        <v>404896.31849999999</v>
      </c>
      <c r="F160" s="3">
        <f t="shared" si="16"/>
        <v>76607.162032654916</v>
      </c>
    </row>
    <row r="161" spans="1:6">
      <c r="A161" s="3">
        <f t="shared" si="14"/>
        <v>160</v>
      </c>
      <c r="B161">
        <f>Intermediate!K161*(Intermediate!$Q$7-Intermediate!H161)</f>
        <v>484023.20729111874</v>
      </c>
      <c r="C161" s="3">
        <f t="shared" si="12"/>
        <v>390000</v>
      </c>
      <c r="D161" s="3">
        <f t="shared" si="13"/>
        <v>16499.439999999999</v>
      </c>
      <c r="E161" s="3">
        <f t="shared" si="15"/>
        <v>406499.44</v>
      </c>
      <c r="F161" s="3">
        <f t="shared" si="16"/>
        <v>77523.76729111874</v>
      </c>
    </row>
    <row r="162" spans="1:6">
      <c r="A162" s="3">
        <f t="shared" si="14"/>
        <v>161</v>
      </c>
      <c r="B162">
        <f>Intermediate!K162*(Intermediate!$Q$7-Intermediate!H162)</f>
        <v>486525.74091958709</v>
      </c>
      <c r="C162" s="3">
        <f t="shared" si="12"/>
        <v>391500</v>
      </c>
      <c r="D162" s="3">
        <f t="shared" si="13"/>
        <v>16602.5615</v>
      </c>
      <c r="E162" s="3">
        <f t="shared" si="15"/>
        <v>408102.56150000001</v>
      </c>
      <c r="F162" s="3">
        <f t="shared" si="16"/>
        <v>78423.179419587075</v>
      </c>
    </row>
    <row r="163" spans="1:6">
      <c r="A163" s="3">
        <f t="shared" si="14"/>
        <v>162</v>
      </c>
      <c r="B163">
        <f>Intermediate!K163*(Intermediate!$Q$7-Intermediate!H163)</f>
        <v>489011.22611178958</v>
      </c>
      <c r="C163" s="3">
        <f t="shared" si="12"/>
        <v>393000</v>
      </c>
      <c r="D163" s="3">
        <f t="shared" si="13"/>
        <v>16705.683000000001</v>
      </c>
      <c r="E163" s="3">
        <f t="shared" si="15"/>
        <v>409705.68300000002</v>
      </c>
      <c r="F163" s="3">
        <f t="shared" si="16"/>
        <v>79305.543111789564</v>
      </c>
    </row>
    <row r="164" spans="1:6">
      <c r="A164" s="3">
        <f t="shared" si="14"/>
        <v>163</v>
      </c>
      <c r="B164">
        <f>Intermediate!K164*(Intermediate!$Q$7-Intermediate!H164)</f>
        <v>491479.80673928949</v>
      </c>
      <c r="C164" s="3">
        <f t="shared" si="12"/>
        <v>394500</v>
      </c>
      <c r="D164" s="3">
        <f t="shared" si="13"/>
        <v>16808.804499999998</v>
      </c>
      <c r="E164" s="3">
        <f t="shared" si="15"/>
        <v>411308.80449999997</v>
      </c>
      <c r="F164" s="3">
        <f t="shared" si="16"/>
        <v>80171.002239289519</v>
      </c>
    </row>
    <row r="165" spans="1:6">
      <c r="A165" s="3">
        <f t="shared" si="14"/>
        <v>164</v>
      </c>
      <c r="B165">
        <f>Intermediate!K165*(Intermediate!$Q$7-Intermediate!H165)</f>
        <v>493931.62582656316</v>
      </c>
      <c r="C165" s="3">
        <f t="shared" si="12"/>
        <v>396000</v>
      </c>
      <c r="D165" s="3">
        <f t="shared" si="13"/>
        <v>16911.925999999999</v>
      </c>
      <c r="E165" s="3">
        <f t="shared" si="15"/>
        <v>412911.92599999998</v>
      </c>
      <c r="F165" s="3">
        <f t="shared" si="16"/>
        <v>81019.699826563185</v>
      </c>
    </row>
    <row r="166" spans="1:6">
      <c r="A166" s="3">
        <f t="shared" si="14"/>
        <v>165</v>
      </c>
      <c r="B166">
        <f>Intermediate!K166*(Intermediate!$Q$7-Intermediate!H166)</f>
        <v>496366.82552714605</v>
      </c>
      <c r="C166" s="3">
        <f t="shared" si="12"/>
        <v>397500</v>
      </c>
      <c r="D166" s="3">
        <f t="shared" si="13"/>
        <v>17015.047500000001</v>
      </c>
      <c r="E166" s="3">
        <f t="shared" si="15"/>
        <v>414515.04749999999</v>
      </c>
      <c r="F166" s="3">
        <f t="shared" si="16"/>
        <v>81851.778027146065</v>
      </c>
    </row>
    <row r="167" spans="1:6">
      <c r="A167" s="3">
        <f t="shared" si="14"/>
        <v>166</v>
      </c>
      <c r="B167">
        <f>Intermediate!K167*(Intermediate!$Q$7-Intermediate!H167)</f>
        <v>498785.54710267723</v>
      </c>
      <c r="C167" s="3">
        <f t="shared" si="12"/>
        <v>399000</v>
      </c>
      <c r="D167" s="3">
        <f t="shared" si="13"/>
        <v>17118.168999999998</v>
      </c>
      <c r="E167" s="3">
        <f t="shared" si="15"/>
        <v>416118.16899999999</v>
      </c>
      <c r="F167" s="3">
        <f t="shared" si="16"/>
        <v>82667.378102677234</v>
      </c>
    </row>
    <row r="168" spans="1:6">
      <c r="A168" s="3">
        <f t="shared" si="14"/>
        <v>167</v>
      </c>
      <c r="B168">
        <f>Intermediate!K168*(Intermediate!$Q$7-Intermediate!H168)</f>
        <v>501187.93090268149</v>
      </c>
      <c r="C168" s="3">
        <f t="shared" si="12"/>
        <v>400500</v>
      </c>
      <c r="D168" s="3">
        <f t="shared" si="13"/>
        <v>17221.290499999999</v>
      </c>
      <c r="E168" s="3">
        <f t="shared" si="15"/>
        <v>417721.2905</v>
      </c>
      <c r="F168" s="3">
        <f t="shared" si="16"/>
        <v>83466.640402681485</v>
      </c>
    </row>
    <row r="169" spans="1:6">
      <c r="A169" s="3">
        <f t="shared" si="14"/>
        <v>168</v>
      </c>
      <c r="B169">
        <f>Intermediate!K169*(Intermediate!$Q$7-Intermediate!H169)</f>
        <v>503574.11634648434</v>
      </c>
      <c r="C169" s="3">
        <f t="shared" si="12"/>
        <v>402000</v>
      </c>
      <c r="D169" s="3">
        <f t="shared" si="13"/>
        <v>17324.412</v>
      </c>
      <c r="E169" s="3">
        <f t="shared" si="15"/>
        <v>419324.41200000001</v>
      </c>
      <c r="F169" s="3">
        <f t="shared" si="16"/>
        <v>84249.70434648433</v>
      </c>
    </row>
    <row r="170" spans="1:6">
      <c r="A170" s="3">
        <f t="shared" si="14"/>
        <v>169</v>
      </c>
      <c r="B170">
        <f>Intermediate!K170*(Intermediate!$Q$7-Intermediate!H170)</f>
        <v>505944.24190683867</v>
      </c>
      <c r="C170" s="3">
        <f t="shared" si="12"/>
        <v>403500</v>
      </c>
      <c r="D170" s="3">
        <f t="shared" si="13"/>
        <v>17427.533500000001</v>
      </c>
      <c r="E170" s="3">
        <f t="shared" si="15"/>
        <v>420927.53350000002</v>
      </c>
      <c r="F170" s="3">
        <f t="shared" si="16"/>
        <v>85016.708406838647</v>
      </c>
    </row>
    <row r="171" spans="1:6">
      <c r="A171" s="3">
        <f t="shared" si="14"/>
        <v>170</v>
      </c>
      <c r="B171">
        <f>Intermediate!K171*(Intermediate!$Q$7-Intermediate!H171)</f>
        <v>508298.44509440864</v>
      </c>
      <c r="C171" s="3">
        <f t="shared" si="12"/>
        <v>405000</v>
      </c>
      <c r="D171" s="3">
        <f t="shared" si="13"/>
        <v>17530.654999999999</v>
      </c>
      <c r="E171" s="3">
        <f t="shared" si="15"/>
        <v>422530.65500000003</v>
      </c>
      <c r="F171" s="3">
        <f t="shared" si="16"/>
        <v>85767.790094408614</v>
      </c>
    </row>
    <row r="172" spans="1:6">
      <c r="A172" s="3">
        <f t="shared" si="14"/>
        <v>171</v>
      </c>
      <c r="B172">
        <f>Intermediate!K172*(Intermediate!$Q$7-Intermediate!H172)</f>
        <v>510636.8624444115</v>
      </c>
      <c r="C172" s="3">
        <f t="shared" si="12"/>
        <v>406500</v>
      </c>
      <c r="D172" s="3">
        <f t="shared" si="13"/>
        <v>17633.7765</v>
      </c>
      <c r="E172" s="3">
        <f t="shared" si="15"/>
        <v>424133.77649999998</v>
      </c>
      <c r="F172" s="3">
        <f t="shared" si="16"/>
        <v>86503.085944411519</v>
      </c>
    </row>
    <row r="173" spans="1:6">
      <c r="A173" s="3">
        <f t="shared" si="14"/>
        <v>172</v>
      </c>
      <c r="B173">
        <f>Intermediate!K173*(Intermediate!$Q$7-Intermediate!H173)</f>
        <v>512959.62950387434</v>
      </c>
      <c r="C173" s="3">
        <f t="shared" si="12"/>
        <v>408000</v>
      </c>
      <c r="D173" s="3">
        <f t="shared" si="13"/>
        <v>17736.898000000001</v>
      </c>
      <c r="E173" s="3">
        <f t="shared" si="15"/>
        <v>425736.89799999999</v>
      </c>
      <c r="F173" s="3">
        <f t="shared" si="16"/>
        <v>87222.731503874355</v>
      </c>
    </row>
    <row r="174" spans="1:6">
      <c r="A174" s="3">
        <f t="shared" si="14"/>
        <v>173</v>
      </c>
      <c r="B174">
        <f>Intermediate!K174*(Intermediate!$Q$7-Intermediate!H174)</f>
        <v>515266.88082062011</v>
      </c>
      <c r="C174" s="3">
        <f t="shared" si="12"/>
        <v>409500</v>
      </c>
      <c r="D174" s="3">
        <f t="shared" si="13"/>
        <v>17840.019499999999</v>
      </c>
      <c r="E174" s="3">
        <f t="shared" si="15"/>
        <v>427340.01949999999</v>
      </c>
      <c r="F174" s="3">
        <f t="shared" si="16"/>
        <v>87926.861320620112</v>
      </c>
    </row>
    <row r="175" spans="1:6">
      <c r="A175" s="3">
        <f t="shared" si="14"/>
        <v>174</v>
      </c>
      <c r="B175">
        <f>Intermediate!K175*(Intermediate!$Q$7-Intermediate!H175)</f>
        <v>517558.74993329454</v>
      </c>
      <c r="C175" s="3">
        <f t="shared" si="12"/>
        <v>411000</v>
      </c>
      <c r="D175" s="3">
        <f t="shared" si="13"/>
        <v>17943.141</v>
      </c>
      <c r="E175" s="3">
        <f t="shared" si="15"/>
        <v>428943.141</v>
      </c>
      <c r="F175" s="3">
        <f t="shared" si="16"/>
        <v>88615.608933294541</v>
      </c>
    </row>
    <row r="176" spans="1:6">
      <c r="A176" s="3">
        <f t="shared" si="14"/>
        <v>175</v>
      </c>
      <c r="B176">
        <f>Intermediate!K176*(Intermediate!$Q$7-Intermediate!H176)</f>
        <v>519835.36936238885</v>
      </c>
      <c r="C176" s="3">
        <f t="shared" si="12"/>
        <v>412500</v>
      </c>
      <c r="D176" s="3">
        <f t="shared" si="13"/>
        <v>18046.262500000001</v>
      </c>
      <c r="E176" s="3">
        <f t="shared" si="15"/>
        <v>430546.26250000001</v>
      </c>
      <c r="F176" s="3">
        <f t="shared" si="16"/>
        <v>89289.106862388842</v>
      </c>
    </row>
    <row r="177" spans="1:6">
      <c r="A177" s="3">
        <f t="shared" si="14"/>
        <v>176</v>
      </c>
      <c r="B177">
        <f>Intermediate!K177*(Intermediate!$Q$7-Intermediate!H177)</f>
        <v>522096.87060247926</v>
      </c>
      <c r="C177" s="3">
        <f t="shared" si="12"/>
        <v>414000</v>
      </c>
      <c r="D177" s="3">
        <f t="shared" si="13"/>
        <v>18149.383999999998</v>
      </c>
      <c r="E177" s="3">
        <f t="shared" si="15"/>
        <v>432149.38400000002</v>
      </c>
      <c r="F177" s="3">
        <f t="shared" si="16"/>
        <v>89947.486602479243</v>
      </c>
    </row>
    <row r="178" spans="1:6">
      <c r="A178" s="3">
        <f t="shared" si="14"/>
        <v>177</v>
      </c>
      <c r="B178">
        <f>Intermediate!K178*(Intermediate!$Q$7-Intermediate!H178)</f>
        <v>524343.38411540946</v>
      </c>
      <c r="C178" s="3">
        <f t="shared" si="12"/>
        <v>415500</v>
      </c>
      <c r="D178" s="3">
        <f t="shared" si="13"/>
        <v>18252.505499999999</v>
      </c>
      <c r="E178" s="3">
        <f t="shared" si="15"/>
        <v>433752.50549999997</v>
      </c>
      <c r="F178" s="3">
        <f t="shared" si="16"/>
        <v>90590.878615409485</v>
      </c>
    </row>
    <row r="179" spans="1:6">
      <c r="A179" s="3">
        <f t="shared" si="14"/>
        <v>178</v>
      </c>
      <c r="B179">
        <f>Intermediate!K179*(Intermediate!$Q$7-Intermediate!H179)</f>
        <v>526575.03932445624</v>
      </c>
      <c r="C179" s="3">
        <f t="shared" si="12"/>
        <v>417000</v>
      </c>
      <c r="D179" s="3">
        <f t="shared" si="13"/>
        <v>18355.627</v>
      </c>
      <c r="E179" s="3">
        <f t="shared" si="15"/>
        <v>435355.62699999998</v>
      </c>
      <c r="F179" s="3">
        <f t="shared" si="16"/>
        <v>91219.412324456265</v>
      </c>
    </row>
    <row r="180" spans="1:6">
      <c r="A180" s="3">
        <f t="shared" si="14"/>
        <v>179</v>
      </c>
      <c r="B180">
        <f>Intermediate!K180*(Intermediate!$Q$7-Intermediate!H180)</f>
        <v>528791.96460931795</v>
      </c>
      <c r="C180" s="3">
        <f t="shared" si="12"/>
        <v>418500</v>
      </c>
      <c r="D180" s="3">
        <f t="shared" si="13"/>
        <v>18458.748499999998</v>
      </c>
      <c r="E180" s="3">
        <f t="shared" si="15"/>
        <v>436958.74849999999</v>
      </c>
      <c r="F180" s="3">
        <f t="shared" si="16"/>
        <v>91833.21610931796</v>
      </c>
    </row>
    <row r="181" spans="1:6">
      <c r="A181" s="3">
        <f t="shared" si="14"/>
        <v>180</v>
      </c>
      <c r="B181">
        <f>Intermediate!K181*(Intermediate!$Q$7-Intermediate!H181)</f>
        <v>530994.28730200452</v>
      </c>
      <c r="C181" s="3">
        <f t="shared" si="12"/>
        <v>420000</v>
      </c>
      <c r="D181" s="3">
        <f t="shared" si="13"/>
        <v>18561.87</v>
      </c>
      <c r="E181" s="3">
        <f t="shared" si="15"/>
        <v>438561.87</v>
      </c>
      <c r="F181" s="3">
        <f t="shared" si="16"/>
        <v>92432.417302004527</v>
      </c>
    </row>
    <row r="182" spans="1:6">
      <c r="A182" s="3">
        <f t="shared" si="14"/>
        <v>181</v>
      </c>
      <c r="B182">
        <f>Intermediate!K182*(Intermediate!$Q$7-Intermediate!H182)</f>
        <v>533182.13368353492</v>
      </c>
      <c r="C182" s="3">
        <f t="shared" si="12"/>
        <v>421500</v>
      </c>
      <c r="D182" s="3">
        <f t="shared" si="13"/>
        <v>18664.9915</v>
      </c>
      <c r="E182" s="3">
        <f t="shared" si="15"/>
        <v>440164.9915</v>
      </c>
      <c r="F182" s="3">
        <f t="shared" si="16"/>
        <v>93017.142183534917</v>
      </c>
    </row>
    <row r="183" spans="1:6">
      <c r="A183" s="3">
        <f t="shared" si="14"/>
        <v>182</v>
      </c>
      <c r="B183">
        <f>Intermediate!K183*(Intermediate!$Q$7-Intermediate!H183)</f>
        <v>535355.62898136268</v>
      </c>
      <c r="C183" s="3">
        <f t="shared" si="12"/>
        <v>423000</v>
      </c>
      <c r="D183" s="3">
        <f t="shared" si="13"/>
        <v>18768.113000000001</v>
      </c>
      <c r="E183" s="3">
        <f t="shared" si="15"/>
        <v>441768.11300000001</v>
      </c>
      <c r="F183" s="3">
        <f t="shared" si="16"/>
        <v>93587.515981362667</v>
      </c>
    </row>
    <row r="184" spans="1:6">
      <c r="A184" s="3">
        <f t="shared" si="14"/>
        <v>183</v>
      </c>
      <c r="B184">
        <f>Intermediate!K184*(Intermediate!$Q$7-Intermediate!H184)</f>
        <v>537514.89736744983</v>
      </c>
      <c r="C184" s="3">
        <f t="shared" si="12"/>
        <v>424500</v>
      </c>
      <c r="D184" s="3">
        <f t="shared" si="13"/>
        <v>18871.234499999999</v>
      </c>
      <c r="E184" s="3">
        <f t="shared" si="15"/>
        <v>443371.23450000002</v>
      </c>
      <c r="F184" s="3">
        <f t="shared" si="16"/>
        <v>94143.662867449806</v>
      </c>
    </row>
    <row r="185" spans="1:6">
      <c r="A185" s="3">
        <f t="shared" si="14"/>
        <v>184</v>
      </c>
      <c r="B185">
        <f>Intermediate!K185*(Intermediate!$Q$7-Intermediate!H185)</f>
        <v>539660.06195728143</v>
      </c>
      <c r="C185" s="3">
        <f t="shared" si="12"/>
        <v>426000</v>
      </c>
      <c r="D185" s="3">
        <f t="shared" si="13"/>
        <v>18974.356</v>
      </c>
      <c r="E185" s="3">
        <f t="shared" si="15"/>
        <v>444974.35600000003</v>
      </c>
      <c r="F185" s="3">
        <f t="shared" si="16"/>
        <v>94685.705957281403</v>
      </c>
    </row>
    <row r="186" spans="1:6">
      <c r="A186" s="3">
        <f t="shared" si="14"/>
        <v>185</v>
      </c>
      <c r="B186">
        <f>Intermediate!K186*(Intermediate!$Q$7-Intermediate!H186)</f>
        <v>541791.24480909214</v>
      </c>
      <c r="C186" s="3">
        <f t="shared" si="12"/>
        <v>427500</v>
      </c>
      <c r="D186" s="3">
        <f t="shared" si="13"/>
        <v>19077.477500000001</v>
      </c>
      <c r="E186" s="3">
        <f t="shared" si="15"/>
        <v>446577.47749999998</v>
      </c>
      <c r="F186" s="3">
        <f t="shared" si="16"/>
        <v>95213.76730909216</v>
      </c>
    </row>
    <row r="187" spans="1:6">
      <c r="A187" s="3">
        <f t="shared" si="14"/>
        <v>186</v>
      </c>
      <c r="B187">
        <f>Intermediate!K187*(Intermediate!$Q$7-Intermediate!H187)</f>
        <v>543908.56692407699</v>
      </c>
      <c r="C187" s="3">
        <f t="shared" si="12"/>
        <v>429000</v>
      </c>
      <c r="D187" s="3">
        <f t="shared" si="13"/>
        <v>19180.598999999998</v>
      </c>
      <c r="E187" s="3">
        <f t="shared" si="15"/>
        <v>448180.59899999999</v>
      </c>
      <c r="F187" s="3">
        <f t="shared" si="16"/>
        <v>95727.967924077006</v>
      </c>
    </row>
    <row r="188" spans="1:6">
      <c r="A188" s="3">
        <f t="shared" si="14"/>
        <v>187</v>
      </c>
      <c r="B188">
        <f>Intermediate!K188*(Intermediate!$Q$7-Intermediate!H188)</f>
        <v>546012.14824696281</v>
      </c>
      <c r="C188" s="3">
        <f t="shared" si="12"/>
        <v>430500</v>
      </c>
      <c r="D188" s="3">
        <f t="shared" si="13"/>
        <v>19283.720499999999</v>
      </c>
      <c r="E188" s="3">
        <f t="shared" si="15"/>
        <v>449783.7205</v>
      </c>
      <c r="F188" s="3">
        <f t="shared" si="16"/>
        <v>96228.427746962814</v>
      </c>
    </row>
    <row r="189" spans="1:6">
      <c r="A189" s="3">
        <f t="shared" si="14"/>
        <v>188</v>
      </c>
      <c r="B189">
        <f>Intermediate!K189*(Intermediate!$Q$7-Intermediate!H189)</f>
        <v>548102.10766712029</v>
      </c>
      <c r="C189" s="3">
        <f t="shared" si="12"/>
        <v>432000</v>
      </c>
      <c r="D189" s="3">
        <f t="shared" si="13"/>
        <v>19386.842000000001</v>
      </c>
      <c r="E189" s="3">
        <f t="shared" si="15"/>
        <v>451386.842</v>
      </c>
      <c r="F189" s="3">
        <f t="shared" si="16"/>
        <v>96715.265667120286</v>
      </c>
    </row>
    <row r="190" spans="1:6">
      <c r="A190" s="3">
        <f t="shared" si="14"/>
        <v>189</v>
      </c>
      <c r="B190">
        <f>Intermediate!K190*(Intermediate!$Q$7-Intermediate!H190)</f>
        <v>550178.56302023679</v>
      </c>
      <c r="C190" s="3">
        <f t="shared" si="12"/>
        <v>433500</v>
      </c>
      <c r="D190" s="3">
        <f t="shared" si="13"/>
        <v>19489.963499999998</v>
      </c>
      <c r="E190" s="3">
        <f t="shared" si="15"/>
        <v>452989.96350000001</v>
      </c>
      <c r="F190" s="3">
        <f t="shared" si="16"/>
        <v>97188.599520236778</v>
      </c>
    </row>
    <row r="191" spans="1:6">
      <c r="A191" s="3">
        <f t="shared" si="14"/>
        <v>190</v>
      </c>
      <c r="B191">
        <f>Intermediate!K191*(Intermediate!$Q$7-Intermediate!H191)</f>
        <v>552241.6310905409</v>
      </c>
      <c r="C191" s="3">
        <f t="shared" si="12"/>
        <v>435000</v>
      </c>
      <c r="D191" s="3">
        <f t="shared" si="13"/>
        <v>19593.084999999999</v>
      </c>
      <c r="E191" s="3">
        <f t="shared" si="15"/>
        <v>454593.08500000002</v>
      </c>
      <c r="F191" s="3">
        <f t="shared" si="16"/>
        <v>97648.546090540884</v>
      </c>
    </row>
    <row r="192" spans="1:6">
      <c r="A192" s="3">
        <f t="shared" si="14"/>
        <v>191</v>
      </c>
      <c r="B192">
        <f>Intermediate!K192*(Intermediate!$Q$7-Intermediate!H192)</f>
        <v>554291.42761306127</v>
      </c>
      <c r="C192" s="3">
        <f t="shared" si="12"/>
        <v>436500</v>
      </c>
      <c r="D192" s="3">
        <f t="shared" si="13"/>
        <v>19696.2065</v>
      </c>
      <c r="E192" s="3">
        <f t="shared" si="15"/>
        <v>456196.20649999997</v>
      </c>
      <c r="F192" s="3">
        <f t="shared" si="16"/>
        <v>98095.2211130613</v>
      </c>
    </row>
    <row r="193" spans="1:6">
      <c r="A193" s="3">
        <f t="shared" si="14"/>
        <v>192</v>
      </c>
      <c r="B193">
        <f>Intermediate!K193*(Intermediate!$Q$7-Intermediate!H193)</f>
        <v>556328.06727703975</v>
      </c>
      <c r="C193" s="3">
        <f t="shared" si="12"/>
        <v>438000</v>
      </c>
      <c r="D193" s="3">
        <f t="shared" si="13"/>
        <v>19799.328000000001</v>
      </c>
      <c r="E193" s="3">
        <f t="shared" si="15"/>
        <v>457799.32799999998</v>
      </c>
      <c r="F193" s="3">
        <f t="shared" si="16"/>
        <v>98528.739277039771</v>
      </c>
    </row>
    <row r="194" spans="1:6">
      <c r="A194" s="3">
        <f t="shared" si="14"/>
        <v>193</v>
      </c>
      <c r="B194">
        <f>Intermediate!K194*(Intermediate!$Q$7-Intermediate!H194)</f>
        <v>558351.66372887208</v>
      </c>
      <c r="C194" s="3">
        <f t="shared" ref="C194:C257" si="17">(A194&gt;0)*($N$11+2*A194*$N$12)</f>
        <v>439500</v>
      </c>
      <c r="D194" s="3">
        <f t="shared" ref="D194:D257" si="18">( ( ( (2*A194/$N$8) + $N$9 )*$N$7 )-A194 )*$K$15</f>
        <v>19902.449499999999</v>
      </c>
      <c r="E194" s="3">
        <f t="shared" si="15"/>
        <v>459402.44949999999</v>
      </c>
      <c r="F194" s="3">
        <f t="shared" si="16"/>
        <v>98949.214228872093</v>
      </c>
    </row>
    <row r="195" spans="1:6">
      <c r="A195" s="3">
        <f t="shared" ref="A195:A258" si="19" xml:space="preserve"> A194+$K$20</f>
        <v>194</v>
      </c>
      <c r="B195">
        <f>Intermediate!K195*(Intermediate!$Q$7-Intermediate!H195)</f>
        <v>560362.32957618323</v>
      </c>
      <c r="C195" s="3">
        <f t="shared" si="17"/>
        <v>441000</v>
      </c>
      <c r="D195" s="3">
        <f t="shared" si="18"/>
        <v>20005.571</v>
      </c>
      <c r="E195" s="3">
        <f t="shared" si="15"/>
        <v>461005.571</v>
      </c>
      <c r="F195" s="3">
        <f t="shared" si="16"/>
        <v>99356.758576183231</v>
      </c>
    </row>
    <row r="196" spans="1:6">
      <c r="A196" s="3">
        <f t="shared" si="19"/>
        <v>195</v>
      </c>
      <c r="B196">
        <f>Intermediate!K196*(Intermediate!$Q$7-Intermediate!H196)</f>
        <v>562360.17639165628</v>
      </c>
      <c r="C196" s="3">
        <f t="shared" si="17"/>
        <v>442500</v>
      </c>
      <c r="D196" s="3">
        <f t="shared" si="18"/>
        <v>20108.692500000001</v>
      </c>
      <c r="E196" s="3">
        <f t="shared" si="15"/>
        <v>462608.6925</v>
      </c>
      <c r="F196" s="3">
        <f t="shared" si="16"/>
        <v>99751.483891656273</v>
      </c>
    </row>
    <row r="197" spans="1:6">
      <c r="A197" s="3">
        <f t="shared" si="19"/>
        <v>196</v>
      </c>
      <c r="B197">
        <f>Intermediate!K197*(Intermediate!$Q$7-Intermediate!H197)</f>
        <v>564345.31471745996</v>
      </c>
      <c r="C197" s="3">
        <f t="shared" si="17"/>
        <v>444000</v>
      </c>
      <c r="D197" s="3">
        <f t="shared" si="18"/>
        <v>20211.813999999998</v>
      </c>
      <c r="E197" s="3">
        <f t="shared" si="15"/>
        <v>464211.81400000001</v>
      </c>
      <c r="F197" s="3">
        <f t="shared" si="16"/>
        <v>100133.50071745995</v>
      </c>
    </row>
    <row r="198" spans="1:6">
      <c r="A198" s="3">
        <f t="shared" si="19"/>
        <v>197</v>
      </c>
      <c r="B198" s="8">
        <f>Intermediate!K198*(Intermediate!$Q$7-Intermediate!H198)</f>
        <v>566317.85407013004</v>
      </c>
      <c r="C198" s="9">
        <f t="shared" si="17"/>
        <v>445500</v>
      </c>
      <c r="D198" s="9">
        <f t="shared" si="18"/>
        <v>20314.9355</v>
      </c>
      <c r="E198" s="9">
        <f t="shared" si="15"/>
        <v>465814.93550000002</v>
      </c>
      <c r="F198" s="9">
        <f t="shared" si="16"/>
        <v>100502.91857013002</v>
      </c>
    </row>
    <row r="199" spans="1:6">
      <c r="A199" s="3">
        <f t="shared" si="19"/>
        <v>198</v>
      </c>
      <c r="B199">
        <f>Intermediate!K199*(Intermediate!$Q$7-Intermediate!H199)</f>
        <v>568277.90294536564</v>
      </c>
      <c r="C199" s="3">
        <f t="shared" si="17"/>
        <v>447000</v>
      </c>
      <c r="D199" s="3">
        <f t="shared" si="18"/>
        <v>20418.057000000001</v>
      </c>
      <c r="E199" s="3">
        <f t="shared" si="15"/>
        <v>467418.05700000003</v>
      </c>
      <c r="F199" s="3">
        <f t="shared" si="16"/>
        <v>100859.84594536561</v>
      </c>
    </row>
    <row r="200" spans="1:6">
      <c r="A200" s="3">
        <f t="shared" si="19"/>
        <v>199</v>
      </c>
      <c r="B200">
        <f>Intermediate!K200*(Intermediate!$Q$7-Intermediate!H200)</f>
        <v>570225.56882328505</v>
      </c>
      <c r="C200" s="3">
        <f t="shared" si="17"/>
        <v>448500</v>
      </c>
      <c r="D200" s="3">
        <f t="shared" si="18"/>
        <v>20521.178499999998</v>
      </c>
      <c r="E200" s="3">
        <f t="shared" si="15"/>
        <v>469021.17849999998</v>
      </c>
      <c r="F200" s="3">
        <f t="shared" si="16"/>
        <v>101204.39032328507</v>
      </c>
    </row>
    <row r="201" spans="1:6">
      <c r="A201" s="3">
        <f t="shared" si="19"/>
        <v>200</v>
      </c>
      <c r="B201">
        <f>Intermediate!K201*(Intermediate!$Q$7-Intermediate!H201)</f>
        <v>572160.95817388059</v>
      </c>
      <c r="C201" s="3">
        <f t="shared" si="17"/>
        <v>450000</v>
      </c>
      <c r="D201" s="3">
        <f t="shared" si="18"/>
        <v>20624.3</v>
      </c>
      <c r="E201" s="3">
        <f t="shared" si="15"/>
        <v>470624.3</v>
      </c>
      <c r="F201" s="3">
        <f t="shared" si="16"/>
        <v>101536.6581738806</v>
      </c>
    </row>
    <row r="202" spans="1:6">
      <c r="A202" s="3">
        <f t="shared" si="19"/>
        <v>201</v>
      </c>
      <c r="B202">
        <f>Intermediate!K202*(Intermediate!$Q$7-Intermediate!H202)</f>
        <v>574084.17646274786</v>
      </c>
      <c r="C202" s="3">
        <f t="shared" si="17"/>
        <v>451500</v>
      </c>
      <c r="D202" s="3">
        <f t="shared" si="18"/>
        <v>20727.4215</v>
      </c>
      <c r="E202" s="3">
        <f t="shared" si="15"/>
        <v>472227.4215</v>
      </c>
      <c r="F202" s="3">
        <f t="shared" si="16"/>
        <v>101856.75496274786</v>
      </c>
    </row>
    <row r="203" spans="1:6">
      <c r="A203" s="3">
        <f t="shared" si="19"/>
        <v>202</v>
      </c>
      <c r="B203">
        <f>Intermediate!K203*(Intermediate!$Q$7-Intermediate!H203)</f>
        <v>575995.32815716276</v>
      </c>
      <c r="C203" s="3">
        <f t="shared" si="17"/>
        <v>453000</v>
      </c>
      <c r="D203" s="3">
        <f t="shared" si="18"/>
        <v>20830.542999999998</v>
      </c>
      <c r="E203" s="3">
        <f t="shared" si="15"/>
        <v>473830.54300000001</v>
      </c>
      <c r="F203" s="3">
        <f t="shared" si="16"/>
        <v>102164.78515716275</v>
      </c>
    </row>
    <row r="204" spans="1:6">
      <c r="A204" s="3">
        <f t="shared" si="19"/>
        <v>203</v>
      </c>
      <c r="B204">
        <f>Intermediate!K204*(Intermediate!$Q$7-Intermediate!H204)</f>
        <v>577894.51673184987</v>
      </c>
      <c r="C204" s="3">
        <f t="shared" si="17"/>
        <v>454500</v>
      </c>
      <c r="D204" s="3">
        <f t="shared" si="18"/>
        <v>20933.664499999999</v>
      </c>
      <c r="E204" s="3">
        <f t="shared" si="15"/>
        <v>475433.66450000001</v>
      </c>
      <c r="F204" s="3">
        <f t="shared" si="16"/>
        <v>102460.85223184986</v>
      </c>
    </row>
    <row r="205" spans="1:6">
      <c r="A205" s="3">
        <f t="shared" si="19"/>
        <v>204</v>
      </c>
      <c r="B205">
        <f>Intermediate!K205*(Intermediate!$Q$7-Intermediate!H205)</f>
        <v>579781.84467558644</v>
      </c>
      <c r="C205" s="3">
        <f t="shared" si="17"/>
        <v>456000</v>
      </c>
      <c r="D205" s="3">
        <f t="shared" si="18"/>
        <v>21036.786</v>
      </c>
      <c r="E205" s="3">
        <f t="shared" si="15"/>
        <v>477036.78600000002</v>
      </c>
      <c r="F205" s="3">
        <f t="shared" si="16"/>
        <v>102745.05867558642</v>
      </c>
    </row>
    <row r="206" spans="1:6">
      <c r="A206" s="3">
        <f t="shared" si="19"/>
        <v>205</v>
      </c>
      <c r="B206">
        <f>Intermediate!K206*(Intermediate!$Q$7-Intermediate!H206)</f>
        <v>581657.41349738312</v>
      </c>
      <c r="C206" s="3">
        <f t="shared" si="17"/>
        <v>457500</v>
      </c>
      <c r="D206" s="3">
        <f t="shared" si="18"/>
        <v>21139.907500000001</v>
      </c>
      <c r="E206" s="3">
        <f t="shared" si="15"/>
        <v>478639.90749999997</v>
      </c>
      <c r="F206" s="3">
        <f t="shared" si="16"/>
        <v>103017.50599738315</v>
      </c>
    </row>
    <row r="207" spans="1:6">
      <c r="A207" s="3">
        <f t="shared" si="19"/>
        <v>206</v>
      </c>
      <c r="B207">
        <f>Intermediate!K207*(Intermediate!$Q$7-Intermediate!H207)</f>
        <v>583521.32373343722</v>
      </c>
      <c r="C207" s="3">
        <f t="shared" si="17"/>
        <v>459000</v>
      </c>
      <c r="D207" s="3">
        <f t="shared" si="18"/>
        <v>21243.028999999999</v>
      </c>
      <c r="E207" s="3">
        <f t="shared" si="15"/>
        <v>480243.02899999998</v>
      </c>
      <c r="F207" s="3">
        <f t="shared" si="16"/>
        <v>103278.29473343724</v>
      </c>
    </row>
    <row r="208" spans="1:6">
      <c r="A208" s="3">
        <f t="shared" si="19"/>
        <v>207</v>
      </c>
      <c r="B208">
        <f>Intermediate!K208*(Intermediate!$Q$7-Intermediate!H208)</f>
        <v>585373.67495346768</v>
      </c>
      <c r="C208" s="3">
        <f t="shared" si="17"/>
        <v>460500</v>
      </c>
      <c r="D208" s="3">
        <f t="shared" si="18"/>
        <v>21346.1505</v>
      </c>
      <c r="E208" s="3">
        <f t="shared" si="15"/>
        <v>481846.15049999999</v>
      </c>
      <c r="F208" s="3">
        <f t="shared" si="16"/>
        <v>103527.52445346769</v>
      </c>
    </row>
    <row r="209" spans="1:6">
      <c r="A209" s="3">
        <f t="shared" si="19"/>
        <v>208</v>
      </c>
      <c r="B209">
        <f>Intermediate!K209*(Intermediate!$Q$7-Intermediate!H209)</f>
        <v>587214.56576787052</v>
      </c>
      <c r="C209" s="3">
        <f t="shared" si="17"/>
        <v>462000</v>
      </c>
      <c r="D209" s="3">
        <f t="shared" si="18"/>
        <v>21449.272000000001</v>
      </c>
      <c r="E209" s="3">
        <f t="shared" si="15"/>
        <v>483449.272</v>
      </c>
      <c r="F209" s="3">
        <f t="shared" si="16"/>
        <v>103765.29376787052</v>
      </c>
    </row>
    <row r="210" spans="1:6">
      <c r="A210" s="3">
        <f t="shared" si="19"/>
        <v>209</v>
      </c>
      <c r="B210">
        <f>Intermediate!K210*(Intermediate!$Q$7-Intermediate!H210)</f>
        <v>589044.09383474989</v>
      </c>
      <c r="C210" s="3">
        <f t="shared" si="17"/>
        <v>463500</v>
      </c>
      <c r="D210" s="3">
        <f t="shared" si="18"/>
        <v>21552.393499999998</v>
      </c>
      <c r="E210" s="3">
        <f t="shared" si="15"/>
        <v>485052.39350000001</v>
      </c>
      <c r="F210" s="3">
        <f t="shared" si="16"/>
        <v>103991.70033474988</v>
      </c>
    </row>
    <row r="211" spans="1:6">
      <c r="A211" s="3">
        <f t="shared" si="19"/>
        <v>210</v>
      </c>
      <c r="B211">
        <f>Intermediate!K211*(Intermediate!$Q$7-Intermediate!H211)</f>
        <v>590862.35586669925</v>
      </c>
      <c r="C211" s="3">
        <f t="shared" si="17"/>
        <v>465000</v>
      </c>
      <c r="D211" s="3">
        <f t="shared" si="18"/>
        <v>21655.514999999999</v>
      </c>
      <c r="E211" s="3">
        <f t="shared" si="15"/>
        <v>486655.51500000001</v>
      </c>
      <c r="F211" s="3">
        <f t="shared" si="16"/>
        <v>104206.84086669923</v>
      </c>
    </row>
    <row r="212" spans="1:6">
      <c r="A212" s="3">
        <f t="shared" si="19"/>
        <v>211</v>
      </c>
      <c r="B212">
        <f>Intermediate!K212*(Intermediate!$Q$7-Intermediate!H212)</f>
        <v>592669.44763841236</v>
      </c>
      <c r="C212" s="3">
        <f t="shared" si="17"/>
        <v>466500</v>
      </c>
      <c r="D212" s="3">
        <f t="shared" si="18"/>
        <v>21758.636500000001</v>
      </c>
      <c r="E212" s="3">
        <f t="shared" si="15"/>
        <v>488258.63650000002</v>
      </c>
      <c r="F212" s="3">
        <f t="shared" si="16"/>
        <v>104410.81113841233</v>
      </c>
    </row>
    <row r="213" spans="1:6">
      <c r="A213" s="3">
        <f t="shared" si="19"/>
        <v>212</v>
      </c>
      <c r="B213">
        <f>Intermediate!K213*(Intermediate!$Q$7-Intermediate!H213)</f>
        <v>594465.46399359719</v>
      </c>
      <c r="C213" s="3">
        <f t="shared" si="17"/>
        <v>468000</v>
      </c>
      <c r="D213" s="3">
        <f t="shared" si="18"/>
        <v>21861.757999999998</v>
      </c>
      <c r="E213" s="3">
        <f t="shared" si="15"/>
        <v>489861.75799999997</v>
      </c>
      <c r="F213" s="3">
        <f t="shared" si="16"/>
        <v>104603.70599359722</v>
      </c>
    </row>
    <row r="214" spans="1:6">
      <c r="A214" s="3">
        <f t="shared" si="19"/>
        <v>213</v>
      </c>
      <c r="B214">
        <f>Intermediate!K214*(Intermediate!$Q$7-Intermediate!H214)</f>
        <v>596250.49885263911</v>
      </c>
      <c r="C214" s="3">
        <f t="shared" si="17"/>
        <v>469500</v>
      </c>
      <c r="D214" s="3">
        <f t="shared" si="18"/>
        <v>21964.879499999999</v>
      </c>
      <c r="E214" s="3">
        <f t="shared" si="15"/>
        <v>491464.87949999998</v>
      </c>
      <c r="F214" s="3">
        <f t="shared" si="16"/>
        <v>104785.61935263913</v>
      </c>
    </row>
    <row r="215" spans="1:6">
      <c r="A215" s="3">
        <f t="shared" si="19"/>
        <v>214</v>
      </c>
      <c r="B215">
        <f>Intermediate!K215*(Intermediate!$Q$7-Intermediate!H215)</f>
        <v>598024.6452198294</v>
      </c>
      <c r="C215" s="3">
        <f t="shared" si="17"/>
        <v>471000</v>
      </c>
      <c r="D215" s="3">
        <f t="shared" si="18"/>
        <v>22068.001</v>
      </c>
      <c r="E215" s="3">
        <f t="shared" si="15"/>
        <v>493068.00099999999</v>
      </c>
      <c r="F215" s="3">
        <f t="shared" si="16"/>
        <v>104956.64421982941</v>
      </c>
    </row>
    <row r="216" spans="1:6">
      <c r="A216" s="3">
        <f t="shared" si="19"/>
        <v>215</v>
      </c>
      <c r="B216">
        <f>Intermediate!K216*(Intermediate!$Q$7-Intermediate!H216)</f>
        <v>599787.99519103614</v>
      </c>
      <c r="C216" s="3">
        <f t="shared" si="17"/>
        <v>472500</v>
      </c>
      <c r="D216" s="3">
        <f t="shared" si="18"/>
        <v>22171.122499999998</v>
      </c>
      <c r="E216" s="3">
        <f t="shared" ref="E216:E279" si="20">C216+D216</f>
        <v>494671.1225</v>
      </c>
      <c r="F216" s="3">
        <f t="shared" ref="F216:F279" si="21">B216-E216</f>
        <v>105116.87269103614</v>
      </c>
    </row>
    <row r="217" spans="1:6">
      <c r="A217" s="3">
        <f t="shared" si="19"/>
        <v>216</v>
      </c>
      <c r="B217">
        <f>Intermediate!K217*(Intermediate!$Q$7-Intermediate!H217)</f>
        <v>601540.63996104908</v>
      </c>
      <c r="C217" s="3">
        <f t="shared" si="17"/>
        <v>474000</v>
      </c>
      <c r="D217" s="3">
        <f t="shared" si="18"/>
        <v>22274.243999999999</v>
      </c>
      <c r="E217" s="3">
        <f t="shared" si="20"/>
        <v>496274.24400000001</v>
      </c>
      <c r="F217" s="3">
        <f t="shared" si="21"/>
        <v>105266.39596104907</v>
      </c>
    </row>
    <row r="218" spans="1:6">
      <c r="A218" s="3">
        <f t="shared" si="19"/>
        <v>217</v>
      </c>
      <c r="B218">
        <f>Intermediate!K218*(Intermediate!$Q$7-Intermediate!H218)</f>
        <v>603282.66983137222</v>
      </c>
      <c r="C218" s="3">
        <f t="shared" si="17"/>
        <v>475500</v>
      </c>
      <c r="D218" s="3">
        <f t="shared" si="18"/>
        <v>22377.3655</v>
      </c>
      <c r="E218" s="3">
        <f t="shared" si="20"/>
        <v>497877.36550000001</v>
      </c>
      <c r="F218" s="3">
        <f t="shared" si="21"/>
        <v>105405.3043313722</v>
      </c>
    </row>
    <row r="219" spans="1:6">
      <c r="A219" s="3">
        <f t="shared" si="19"/>
        <v>218</v>
      </c>
      <c r="B219">
        <f>Intermediate!K219*(Intermediate!$Q$7-Intermediate!H219)</f>
        <v>605014.17421768501</v>
      </c>
      <c r="C219" s="3">
        <f t="shared" si="17"/>
        <v>477000</v>
      </c>
      <c r="D219" s="3">
        <f t="shared" si="18"/>
        <v>22480.487000000001</v>
      </c>
      <c r="E219" s="3">
        <f t="shared" si="20"/>
        <v>499480.48700000002</v>
      </c>
      <c r="F219" s="3">
        <f t="shared" si="21"/>
        <v>105533.68721768499</v>
      </c>
    </row>
    <row r="220" spans="1:6">
      <c r="A220" s="3">
        <f t="shared" si="19"/>
        <v>219</v>
      </c>
      <c r="B220">
        <f>Intermediate!K220*(Intermediate!$Q$7-Intermediate!H220)</f>
        <v>606735.24165777862</v>
      </c>
      <c r="C220" s="3">
        <f t="shared" si="17"/>
        <v>478500</v>
      </c>
      <c r="D220" s="3">
        <f t="shared" si="18"/>
        <v>22583.608499999998</v>
      </c>
      <c r="E220" s="3">
        <f t="shared" si="20"/>
        <v>501083.60849999997</v>
      </c>
      <c r="F220" s="3">
        <f t="shared" si="21"/>
        <v>105651.63315777865</v>
      </c>
    </row>
    <row r="221" spans="1:6">
      <c r="A221" s="3">
        <f t="shared" si="19"/>
        <v>220</v>
      </c>
      <c r="B221">
        <f>Intermediate!K221*(Intermediate!$Q$7-Intermediate!H221)</f>
        <v>608445.95981887646</v>
      </c>
      <c r="C221" s="3">
        <f t="shared" si="17"/>
        <v>480000</v>
      </c>
      <c r="D221" s="3">
        <f t="shared" si="18"/>
        <v>22686.73</v>
      </c>
      <c r="E221" s="3">
        <f t="shared" si="20"/>
        <v>502686.73</v>
      </c>
      <c r="F221" s="3">
        <f t="shared" si="21"/>
        <v>105759.22981887648</v>
      </c>
    </row>
    <row r="222" spans="1:6">
      <c r="A222" s="3">
        <f t="shared" si="19"/>
        <v>221</v>
      </c>
      <c r="B222">
        <f>Intermediate!K222*(Intermediate!$Q$7-Intermediate!H222)</f>
        <v>610146.41550574324</v>
      </c>
      <c r="C222" s="3">
        <f t="shared" si="17"/>
        <v>481500</v>
      </c>
      <c r="D222" s="3">
        <f t="shared" si="18"/>
        <v>22789.851500000001</v>
      </c>
      <c r="E222" s="3">
        <f t="shared" si="20"/>
        <v>504289.85149999999</v>
      </c>
      <c r="F222" s="3">
        <f t="shared" si="21"/>
        <v>105856.56400574325</v>
      </c>
    </row>
    <row r="223" spans="1:6">
      <c r="A223" s="3">
        <f t="shared" si="19"/>
        <v>222</v>
      </c>
      <c r="B223">
        <f>Intermediate!K223*(Intermediate!$Q$7-Intermediate!H223)</f>
        <v>611836.6946681604</v>
      </c>
      <c r="C223" s="3">
        <f t="shared" si="17"/>
        <v>483000</v>
      </c>
      <c r="D223" s="3">
        <f t="shared" si="18"/>
        <v>22892.972999999998</v>
      </c>
      <c r="E223" s="3">
        <f t="shared" si="20"/>
        <v>505892.973</v>
      </c>
      <c r="F223" s="3">
        <f t="shared" si="21"/>
        <v>105943.7216681604</v>
      </c>
    </row>
    <row r="224" spans="1:6">
      <c r="A224" s="3">
        <f t="shared" si="19"/>
        <v>223</v>
      </c>
      <c r="B224">
        <f>Intermediate!K224*(Intermediate!$Q$7-Intermediate!H224)</f>
        <v>613516.88240876328</v>
      </c>
      <c r="C224" s="3">
        <f t="shared" si="17"/>
        <v>484500</v>
      </c>
      <c r="D224" s="3">
        <f t="shared" si="18"/>
        <v>22996.094499999999</v>
      </c>
      <c r="E224" s="3">
        <f t="shared" si="20"/>
        <v>507496.09450000001</v>
      </c>
      <c r="F224" s="3">
        <f t="shared" si="21"/>
        <v>106020.78790876328</v>
      </c>
    </row>
    <row r="225" spans="1:6">
      <c r="A225" s="3">
        <f t="shared" si="19"/>
        <v>224</v>
      </c>
      <c r="B225">
        <f>Intermediate!K225*(Intermediate!$Q$7-Intermediate!H225)</f>
        <v>615187.0629908446</v>
      </c>
      <c r="C225" s="3">
        <f t="shared" si="17"/>
        <v>486000</v>
      </c>
      <c r="D225" s="3">
        <f t="shared" si="18"/>
        <v>23099.216</v>
      </c>
      <c r="E225" s="3">
        <f t="shared" si="20"/>
        <v>509099.21600000001</v>
      </c>
      <c r="F225" s="3">
        <f t="shared" si="21"/>
        <v>106087.84699084458</v>
      </c>
    </row>
    <row r="226" spans="1:6">
      <c r="A226" s="3">
        <f t="shared" si="19"/>
        <v>225</v>
      </c>
      <c r="B226">
        <f>Intermediate!K226*(Intermediate!$Q$7-Intermediate!H226)</f>
        <v>616847.31984598504</v>
      </c>
      <c r="C226" s="3">
        <f t="shared" si="17"/>
        <v>487500</v>
      </c>
      <c r="D226" s="3">
        <f t="shared" si="18"/>
        <v>23202.337499999998</v>
      </c>
      <c r="E226" s="3">
        <f t="shared" si="20"/>
        <v>510702.33750000002</v>
      </c>
      <c r="F226" s="3">
        <f t="shared" si="21"/>
        <v>106144.98234598502</v>
      </c>
    </row>
    <row r="227" spans="1:6">
      <c r="A227" s="3">
        <f t="shared" si="19"/>
        <v>226</v>
      </c>
      <c r="B227">
        <f>Intermediate!K227*(Intermediate!$Q$7-Intermediate!H227)</f>
        <v>618497.73558193143</v>
      </c>
      <c r="C227" s="3">
        <f t="shared" si="17"/>
        <v>489000</v>
      </c>
      <c r="D227" s="3">
        <f t="shared" si="18"/>
        <v>23305.458999999999</v>
      </c>
      <c r="E227" s="3">
        <f t="shared" si="20"/>
        <v>512305.45899999997</v>
      </c>
      <c r="F227" s="3">
        <f t="shared" si="21"/>
        <v>106192.27658193145</v>
      </c>
    </row>
    <row r="228" spans="1:6">
      <c r="A228" s="3">
        <f t="shared" si="19"/>
        <v>227</v>
      </c>
      <c r="B228">
        <f>Intermediate!K228*(Intermediate!$Q$7-Intermediate!H228)</f>
        <v>620138.39199026627</v>
      </c>
      <c r="C228" s="3">
        <f t="shared" si="17"/>
        <v>490500</v>
      </c>
      <c r="D228" s="3">
        <f t="shared" si="18"/>
        <v>23408.5805</v>
      </c>
      <c r="E228" s="3">
        <f t="shared" si="20"/>
        <v>513908.58049999998</v>
      </c>
      <c r="F228" s="3">
        <f t="shared" si="21"/>
        <v>106229.81149026629</v>
      </c>
    </row>
    <row r="229" spans="1:6">
      <c r="A229" s="3">
        <f t="shared" si="19"/>
        <v>228</v>
      </c>
      <c r="B229">
        <f>Intermediate!K229*(Intermediate!$Q$7-Intermediate!H229)</f>
        <v>621769.37005424756</v>
      </c>
      <c r="C229" s="3">
        <f t="shared" si="17"/>
        <v>492000</v>
      </c>
      <c r="D229" s="3">
        <f t="shared" si="18"/>
        <v>23511.702000000001</v>
      </c>
      <c r="E229" s="3">
        <f t="shared" si="20"/>
        <v>515511.70199999999</v>
      </c>
      <c r="F229" s="3">
        <f t="shared" si="21"/>
        <v>106257.66805424757</v>
      </c>
    </row>
    <row r="230" spans="1:6">
      <c r="A230" s="3">
        <f t="shared" si="19"/>
        <v>229</v>
      </c>
      <c r="B230">
        <f>Intermediate!K230*(Intermediate!$Q$7-Intermediate!H230)</f>
        <v>623390.7499562439</v>
      </c>
      <c r="C230" s="3">
        <f t="shared" si="17"/>
        <v>493500</v>
      </c>
      <c r="D230" s="3">
        <f t="shared" si="18"/>
        <v>23614.823499999999</v>
      </c>
      <c r="E230" s="3">
        <f t="shared" si="20"/>
        <v>517114.8235</v>
      </c>
      <c r="F230" s="3">
        <f t="shared" si="21"/>
        <v>106275.92645624391</v>
      </c>
    </row>
    <row r="231" spans="1:6">
      <c r="A231" s="3">
        <f t="shared" si="19"/>
        <v>230</v>
      </c>
      <c r="B231">
        <f>Intermediate!K231*(Intermediate!$Q$7-Intermediate!H231)</f>
        <v>625002.61108589289</v>
      </c>
      <c r="C231" s="3">
        <f t="shared" si="17"/>
        <v>495000</v>
      </c>
      <c r="D231" s="3">
        <f t="shared" si="18"/>
        <v>23717.945</v>
      </c>
      <c r="E231" s="3">
        <f t="shared" si="20"/>
        <v>518717.94500000001</v>
      </c>
      <c r="F231" s="3">
        <f t="shared" si="21"/>
        <v>106284.66608589288</v>
      </c>
    </row>
    <row r="232" spans="1:6">
      <c r="A232" s="3">
        <f t="shared" si="19"/>
        <v>231</v>
      </c>
      <c r="B232">
        <f>Intermediate!K232*(Intermediate!$Q$7-Intermediate!H232)</f>
        <v>626605.03204732866</v>
      </c>
      <c r="C232" s="3">
        <f t="shared" si="17"/>
        <v>496500</v>
      </c>
      <c r="D232" s="3">
        <f t="shared" si="18"/>
        <v>23821.066500000001</v>
      </c>
      <c r="E232" s="3">
        <f t="shared" si="20"/>
        <v>520321.06650000002</v>
      </c>
      <c r="F232" s="3">
        <f t="shared" si="21"/>
        <v>106283.96554732864</v>
      </c>
    </row>
    <row r="233" spans="1:6">
      <c r="A233" s="3">
        <f t="shared" si="19"/>
        <v>232</v>
      </c>
      <c r="B233">
        <f>Intermediate!K233*(Intermediate!$Q$7-Intermediate!H233)</f>
        <v>628198.09066718956</v>
      </c>
      <c r="C233" s="3">
        <f t="shared" si="17"/>
        <v>498000</v>
      </c>
      <c r="D233" s="3">
        <f t="shared" si="18"/>
        <v>23924.187999999998</v>
      </c>
      <c r="E233" s="3">
        <f t="shared" si="20"/>
        <v>521924.18800000002</v>
      </c>
      <c r="F233" s="3">
        <f t="shared" si="21"/>
        <v>106273.90266718954</v>
      </c>
    </row>
    <row r="234" spans="1:6">
      <c r="A234" s="3">
        <f t="shared" si="19"/>
        <v>233</v>
      </c>
      <c r="B234">
        <f>Intermediate!K234*(Intermediate!$Q$7-Intermediate!H234)</f>
        <v>629781.86400191335</v>
      </c>
      <c r="C234" s="3">
        <f t="shared" si="17"/>
        <v>499500</v>
      </c>
      <c r="D234" s="3">
        <f t="shared" si="18"/>
        <v>24027.309499999999</v>
      </c>
      <c r="E234" s="3">
        <f t="shared" si="20"/>
        <v>523527.30949999997</v>
      </c>
      <c r="F234" s="3">
        <f t="shared" si="21"/>
        <v>106254.55450191337</v>
      </c>
    </row>
    <row r="235" spans="1:6">
      <c r="A235" s="3">
        <f t="shared" si="19"/>
        <v>234</v>
      </c>
      <c r="B235">
        <f>Intermediate!K235*(Intermediate!$Q$7-Intermediate!H235)</f>
        <v>631356.42834574438</v>
      </c>
      <c r="C235" s="3">
        <f t="shared" si="17"/>
        <v>501000</v>
      </c>
      <c r="D235" s="3">
        <f t="shared" si="18"/>
        <v>24130.431</v>
      </c>
      <c r="E235" s="3">
        <f t="shared" si="20"/>
        <v>525130.43099999998</v>
      </c>
      <c r="F235" s="3">
        <f t="shared" si="21"/>
        <v>106225.9973457444</v>
      </c>
    </row>
    <row r="236" spans="1:6">
      <c r="A236" s="3">
        <f t="shared" si="19"/>
        <v>235</v>
      </c>
      <c r="B236">
        <f>Intermediate!K236*(Intermediate!$Q$7-Intermediate!H236)</f>
        <v>632921.85923792049</v>
      </c>
      <c r="C236" s="3">
        <f t="shared" si="17"/>
        <v>502500</v>
      </c>
      <c r="D236" s="3">
        <f t="shared" si="18"/>
        <v>24233.552499999994</v>
      </c>
      <c r="E236" s="3">
        <f t="shared" si="20"/>
        <v>526733.55249999999</v>
      </c>
      <c r="F236" s="3">
        <f t="shared" si="21"/>
        <v>106188.3067379205</v>
      </c>
    </row>
    <row r="237" spans="1:6">
      <c r="A237" s="3">
        <f t="shared" si="19"/>
        <v>236</v>
      </c>
      <c r="B237">
        <f>Intermediate!K237*(Intermediate!$Q$7-Intermediate!H237)</f>
        <v>634478.23147035192</v>
      </c>
      <c r="C237" s="3">
        <f t="shared" si="17"/>
        <v>504000</v>
      </c>
      <c r="D237" s="3">
        <f t="shared" si="18"/>
        <v>24336.673999999992</v>
      </c>
      <c r="E237" s="3">
        <f t="shared" si="20"/>
        <v>528336.674</v>
      </c>
      <c r="F237" s="3">
        <f t="shared" si="21"/>
        <v>106141.55747035192</v>
      </c>
    </row>
    <row r="238" spans="1:6">
      <c r="A238" s="3">
        <f t="shared" si="19"/>
        <v>237</v>
      </c>
      <c r="B238">
        <f>Intermediate!K238*(Intermediate!$Q$7-Intermediate!H238)</f>
        <v>636025.61909521243</v>
      </c>
      <c r="C238" s="3">
        <f t="shared" si="17"/>
        <v>505500</v>
      </c>
      <c r="D238" s="3">
        <f t="shared" si="18"/>
        <v>24439.795500000004</v>
      </c>
      <c r="E238" s="3">
        <f t="shared" si="20"/>
        <v>529939.79550000001</v>
      </c>
      <c r="F238" s="3">
        <f t="shared" si="21"/>
        <v>106085.82359521242</v>
      </c>
    </row>
    <row r="239" spans="1:6">
      <c r="A239" s="3">
        <f t="shared" si="19"/>
        <v>238</v>
      </c>
      <c r="B239">
        <f>Intermediate!K239*(Intermediate!$Q$7-Intermediate!H239)</f>
        <v>637564.0954322766</v>
      </c>
      <c r="C239" s="3">
        <f t="shared" si="17"/>
        <v>507000</v>
      </c>
      <c r="D239" s="3">
        <f t="shared" si="18"/>
        <v>24542.917000000005</v>
      </c>
      <c r="E239" s="3">
        <f t="shared" si="20"/>
        <v>531542.91700000002</v>
      </c>
      <c r="F239" s="3">
        <f t="shared" si="21"/>
        <v>106021.17843227659</v>
      </c>
    </row>
    <row r="240" spans="1:6">
      <c r="A240" s="3">
        <f t="shared" si="19"/>
        <v>239</v>
      </c>
      <c r="B240">
        <f>Intermediate!K240*(Intermediate!$Q$7-Intermediate!H240)</f>
        <v>639093.73307632585</v>
      </c>
      <c r="C240" s="3">
        <f t="shared" si="17"/>
        <v>508500</v>
      </c>
      <c r="D240" s="3">
        <f t="shared" si="18"/>
        <v>24646.038499999999</v>
      </c>
      <c r="E240" s="3">
        <f t="shared" si="20"/>
        <v>533146.03850000002</v>
      </c>
      <c r="F240" s="3">
        <f t="shared" si="21"/>
        <v>105947.69457632583</v>
      </c>
    </row>
    <row r="241" spans="1:6">
      <c r="A241" s="3">
        <f t="shared" si="19"/>
        <v>240</v>
      </c>
      <c r="B241">
        <f>Intermediate!K241*(Intermediate!$Q$7-Intermediate!H241)</f>
        <v>640614.60390455369</v>
      </c>
      <c r="C241" s="3">
        <f t="shared" si="17"/>
        <v>510000</v>
      </c>
      <c r="D241" s="3">
        <f t="shared" si="18"/>
        <v>24749.16</v>
      </c>
      <c r="E241" s="3">
        <f t="shared" si="20"/>
        <v>534749.16</v>
      </c>
      <c r="F241" s="3">
        <f t="shared" si="21"/>
        <v>105865.44390455366</v>
      </c>
    </row>
    <row r="242" spans="1:6">
      <c r="A242" s="3">
        <f t="shared" si="19"/>
        <v>241</v>
      </c>
      <c r="B242">
        <f>Intermediate!K242*(Intermediate!$Q$7-Intermediate!H242)</f>
        <v>642126.77908394602</v>
      </c>
      <c r="C242" s="3">
        <f t="shared" si="17"/>
        <v>511500</v>
      </c>
      <c r="D242" s="3">
        <f t="shared" si="18"/>
        <v>24852.281500000001</v>
      </c>
      <c r="E242" s="3">
        <f t="shared" si="20"/>
        <v>536352.28150000004</v>
      </c>
      <c r="F242" s="3">
        <f t="shared" si="21"/>
        <v>105774.49758394598</v>
      </c>
    </row>
    <row r="243" spans="1:6">
      <c r="A243" s="3">
        <f t="shared" si="19"/>
        <v>242</v>
      </c>
      <c r="B243">
        <f>Intermediate!K243*(Intermediate!$Q$7-Intermediate!H243)</f>
        <v>643630.32907846733</v>
      </c>
      <c r="C243" s="3">
        <f t="shared" si="17"/>
        <v>513000</v>
      </c>
      <c r="D243" s="3">
        <f t="shared" si="18"/>
        <v>24955.402999999998</v>
      </c>
      <c r="E243" s="3">
        <f t="shared" si="20"/>
        <v>537955.40300000005</v>
      </c>
      <c r="F243" s="3">
        <f t="shared" si="21"/>
        <v>105674.92607846728</v>
      </c>
    </row>
    <row r="244" spans="1:6">
      <c r="A244" s="3">
        <f t="shared" si="19"/>
        <v>243</v>
      </c>
      <c r="B244">
        <f>Intermediate!K244*(Intermediate!$Q$7-Intermediate!H244)</f>
        <v>645125.3236564371</v>
      </c>
      <c r="C244" s="3">
        <f t="shared" si="17"/>
        <v>514500</v>
      </c>
      <c r="D244" s="3">
        <f t="shared" si="18"/>
        <v>25058.5245</v>
      </c>
      <c r="E244" s="3">
        <f t="shared" si="20"/>
        <v>539558.52450000006</v>
      </c>
      <c r="F244" s="3">
        <f t="shared" si="21"/>
        <v>105566.79915643705</v>
      </c>
    </row>
    <row r="245" spans="1:6">
      <c r="A245" s="3">
        <f t="shared" si="19"/>
        <v>244</v>
      </c>
      <c r="B245">
        <f>Intermediate!K245*(Intermediate!$Q$7-Intermediate!H245)</f>
        <v>646611.83189744665</v>
      </c>
      <c r="C245" s="3">
        <f t="shared" si="17"/>
        <v>516000</v>
      </c>
      <c r="D245" s="3">
        <f t="shared" si="18"/>
        <v>25161.645999999993</v>
      </c>
      <c r="E245" s="3">
        <f t="shared" si="20"/>
        <v>541161.64599999995</v>
      </c>
      <c r="F245" s="3">
        <f t="shared" si="21"/>
        <v>105450.1858974467</v>
      </c>
    </row>
    <row r="246" spans="1:6">
      <c r="A246" s="3">
        <f t="shared" si="19"/>
        <v>245</v>
      </c>
      <c r="B246">
        <f>Intermediate!K246*(Intermediate!$Q$7-Intermediate!H246)</f>
        <v>648089.92219979432</v>
      </c>
      <c r="C246" s="3">
        <f t="shared" si="17"/>
        <v>517500</v>
      </c>
      <c r="D246" s="3">
        <f t="shared" si="18"/>
        <v>25264.767499999994</v>
      </c>
      <c r="E246" s="3">
        <f t="shared" si="20"/>
        <v>542764.76749999996</v>
      </c>
      <c r="F246" s="3">
        <f t="shared" si="21"/>
        <v>105325.15469979437</v>
      </c>
    </row>
    <row r="247" spans="1:6">
      <c r="A247" s="3">
        <f t="shared" si="19"/>
        <v>246</v>
      </c>
      <c r="B247">
        <f>Intermediate!K247*(Intermediate!$Q$7-Intermediate!H247)</f>
        <v>649559.66228742769</v>
      </c>
      <c r="C247" s="3">
        <f t="shared" si="17"/>
        <v>519000</v>
      </c>
      <c r="D247" s="3">
        <f t="shared" si="18"/>
        <v>25367.889000000006</v>
      </c>
      <c r="E247" s="3">
        <f t="shared" si="20"/>
        <v>544367.88899999997</v>
      </c>
      <c r="F247" s="3">
        <f t="shared" si="21"/>
        <v>105191.77328742773</v>
      </c>
    </row>
    <row r="248" spans="1:6">
      <c r="A248" s="3">
        <f t="shared" si="19"/>
        <v>247</v>
      </c>
      <c r="B248">
        <f>Intermediate!K248*(Intermediate!$Q$7-Intermediate!H248)</f>
        <v>651021.11921698845</v>
      </c>
      <c r="C248" s="3">
        <f t="shared" si="17"/>
        <v>520500</v>
      </c>
      <c r="D248" s="3">
        <f t="shared" si="18"/>
        <v>25471.010500000004</v>
      </c>
      <c r="E248" s="3">
        <f t="shared" si="20"/>
        <v>545971.01049999997</v>
      </c>
      <c r="F248" s="3">
        <f t="shared" si="21"/>
        <v>105050.10871698847</v>
      </c>
    </row>
    <row r="249" spans="1:6">
      <c r="A249" s="3">
        <f t="shared" si="19"/>
        <v>248</v>
      </c>
      <c r="B249">
        <f>Intermediate!K249*(Intermediate!$Q$7-Intermediate!H249)</f>
        <v>652474.35938481311</v>
      </c>
      <c r="C249" s="3">
        <f t="shared" si="17"/>
        <v>522000</v>
      </c>
      <c r="D249" s="3">
        <f t="shared" si="18"/>
        <v>25574.131999999998</v>
      </c>
      <c r="E249" s="3">
        <f t="shared" si="20"/>
        <v>547574.13199999998</v>
      </c>
      <c r="F249" s="3">
        <f t="shared" si="21"/>
        <v>104900.22738481313</v>
      </c>
    </row>
    <row r="250" spans="1:6">
      <c r="A250" s="3">
        <f t="shared" si="19"/>
        <v>249</v>
      </c>
      <c r="B250">
        <f>Intermediate!K250*(Intermediate!$Q$7-Intermediate!H250)</f>
        <v>653919.44853373046</v>
      </c>
      <c r="C250" s="3">
        <f t="shared" si="17"/>
        <v>523500</v>
      </c>
      <c r="D250" s="3">
        <f t="shared" si="18"/>
        <v>25677.253499999999</v>
      </c>
      <c r="E250" s="3">
        <f t="shared" si="20"/>
        <v>549177.25349999999</v>
      </c>
      <c r="F250" s="3">
        <f t="shared" si="21"/>
        <v>104742.19503373047</v>
      </c>
    </row>
    <row r="251" spans="1:6">
      <c r="A251" s="3">
        <f t="shared" si="19"/>
        <v>250</v>
      </c>
      <c r="B251">
        <f>Intermediate!K251*(Intermediate!$Q$7-Intermediate!H251)</f>
        <v>655356.45176021219</v>
      </c>
      <c r="C251" s="3">
        <f t="shared" si="17"/>
        <v>525000</v>
      </c>
      <c r="D251" s="3">
        <f t="shared" si="18"/>
        <v>25780.375</v>
      </c>
      <c r="E251" s="3">
        <f t="shared" si="20"/>
        <v>550780.375</v>
      </c>
      <c r="F251" s="3">
        <f t="shared" si="21"/>
        <v>104576.07676021219</v>
      </c>
    </row>
    <row r="252" spans="1:6">
      <c r="A252" s="3">
        <f t="shared" si="19"/>
        <v>251</v>
      </c>
      <c r="B252">
        <f>Intermediate!K252*(Intermediate!$Q$7-Intermediate!H252)</f>
        <v>656785.43352092139</v>
      </c>
      <c r="C252" s="3">
        <f t="shared" si="17"/>
        <v>526500</v>
      </c>
      <c r="D252" s="3">
        <f t="shared" si="18"/>
        <v>25883.496500000001</v>
      </c>
      <c r="E252" s="3">
        <f t="shared" si="20"/>
        <v>552383.49650000001</v>
      </c>
      <c r="F252" s="3">
        <f t="shared" si="21"/>
        <v>104401.93702092138</v>
      </c>
    </row>
    <row r="253" spans="1:6">
      <c r="A253" s="3">
        <f t="shared" si="19"/>
        <v>252</v>
      </c>
      <c r="B253">
        <f>Intermediate!K253*(Intermediate!$Q$7-Intermediate!H253)</f>
        <v>658206.45763957372</v>
      </c>
      <c r="C253" s="3">
        <f t="shared" si="17"/>
        <v>528000</v>
      </c>
      <c r="D253" s="3">
        <f t="shared" si="18"/>
        <v>25986.617999999995</v>
      </c>
      <c r="E253" s="3">
        <f t="shared" si="20"/>
        <v>553986.61800000002</v>
      </c>
      <c r="F253" s="3">
        <f t="shared" si="21"/>
        <v>104219.83963957371</v>
      </c>
    </row>
    <row r="254" spans="1:6">
      <c r="A254" s="3">
        <f t="shared" si="19"/>
        <v>253</v>
      </c>
      <c r="B254">
        <f>Intermediate!K254*(Intermediate!$Q$7-Intermediate!H254)</f>
        <v>659619.58731362713</v>
      </c>
      <c r="C254" s="3">
        <f t="shared" si="17"/>
        <v>529500</v>
      </c>
      <c r="D254" s="3">
        <f t="shared" si="18"/>
        <v>26089.739499999992</v>
      </c>
      <c r="E254" s="3">
        <f t="shared" si="20"/>
        <v>555589.73950000003</v>
      </c>
      <c r="F254" s="3">
        <f t="shared" si="21"/>
        <v>104029.8478136271</v>
      </c>
    </row>
    <row r="255" spans="1:6">
      <c r="A255" s="3">
        <f t="shared" si="19"/>
        <v>254</v>
      </c>
      <c r="B255">
        <f>Intermediate!K255*(Intermediate!$Q$7-Intermediate!H255)</f>
        <v>661024.88512100966</v>
      </c>
      <c r="C255" s="3">
        <f t="shared" si="17"/>
        <v>531000</v>
      </c>
      <c r="D255" s="3">
        <f t="shared" si="18"/>
        <v>26192.861000000004</v>
      </c>
      <c r="E255" s="3">
        <f t="shared" si="20"/>
        <v>557192.86100000003</v>
      </c>
      <c r="F255" s="3">
        <f t="shared" si="21"/>
        <v>103832.02412100963</v>
      </c>
    </row>
    <row r="256" spans="1:6">
      <c r="A256" s="3">
        <f t="shared" si="19"/>
        <v>255</v>
      </c>
      <c r="B256">
        <f>Intermediate!K256*(Intermediate!$Q$7-Intermediate!H256)</f>
        <v>662422.41302656266</v>
      </c>
      <c r="C256" s="3">
        <f t="shared" si="17"/>
        <v>532500</v>
      </c>
      <c r="D256" s="3">
        <f t="shared" si="18"/>
        <v>26295.982500000006</v>
      </c>
      <c r="E256" s="3">
        <f t="shared" si="20"/>
        <v>558795.98250000004</v>
      </c>
      <c r="F256" s="3">
        <f t="shared" si="21"/>
        <v>103626.43052656262</v>
      </c>
    </row>
    <row r="257" spans="1:6">
      <c r="A257" s="3">
        <f t="shared" si="19"/>
        <v>256</v>
      </c>
      <c r="B257">
        <f>Intermediate!K257*(Intermediate!$Q$7-Intermediate!H257)</f>
        <v>663812.23238878208</v>
      </c>
      <c r="C257" s="3">
        <f t="shared" si="17"/>
        <v>534000</v>
      </c>
      <c r="D257" s="3">
        <f t="shared" si="18"/>
        <v>26399.103999999999</v>
      </c>
      <c r="E257" s="3">
        <f t="shared" si="20"/>
        <v>560399.10400000005</v>
      </c>
      <c r="F257" s="3">
        <f t="shared" si="21"/>
        <v>103413.12838878203</v>
      </c>
    </row>
    <row r="258" spans="1:6">
      <c r="A258" s="3">
        <f t="shared" si="19"/>
        <v>257</v>
      </c>
      <c r="B258">
        <f>Intermediate!K258*(Intermediate!$Q$7-Intermediate!H258)</f>
        <v>665194.40396594245</v>
      </c>
      <c r="C258" s="3">
        <f t="shared" ref="C258:C321" si="22">(A258&gt;0)*($N$11+2*A258*$N$12)</f>
        <v>535500</v>
      </c>
      <c r="D258" s="3">
        <f t="shared" ref="D258:D321" si="23">( ( ( (2*A258/$N$8) + $N$9 )*$N$7 )-A258 )*$K$15</f>
        <v>26502.2255</v>
      </c>
      <c r="E258" s="3">
        <f t="shared" si="20"/>
        <v>562002.22549999994</v>
      </c>
      <c r="F258" s="3">
        <f t="shared" si="21"/>
        <v>103192.1784659425</v>
      </c>
    </row>
    <row r="259" spans="1:6">
      <c r="A259" s="3">
        <f t="shared" ref="A259:A322" si="24" xml:space="preserve"> A258+$K$20</f>
        <v>258</v>
      </c>
      <c r="B259">
        <f>Intermediate!K259*(Intermediate!$Q$7-Intermediate!H259)</f>
        <v>666568.98792290874</v>
      </c>
      <c r="C259" s="3">
        <f t="shared" si="22"/>
        <v>537000</v>
      </c>
      <c r="D259" s="3">
        <f t="shared" si="23"/>
        <v>26605.346999999998</v>
      </c>
      <c r="E259" s="3">
        <f t="shared" si="20"/>
        <v>563605.34699999995</v>
      </c>
      <c r="F259" s="3">
        <f t="shared" si="21"/>
        <v>102963.64092290879</v>
      </c>
    </row>
    <row r="260" spans="1:6">
      <c r="A260" s="3">
        <f t="shared" si="24"/>
        <v>259</v>
      </c>
      <c r="B260">
        <f>Intermediate!K260*(Intermediate!$Q$7-Intermediate!H260)</f>
        <v>667936.04383722937</v>
      </c>
      <c r="C260" s="3">
        <f t="shared" si="22"/>
        <v>538500</v>
      </c>
      <c r="D260" s="3">
        <f t="shared" si="23"/>
        <v>26708.468499999999</v>
      </c>
      <c r="E260" s="3">
        <f t="shared" si="20"/>
        <v>565208.46849999996</v>
      </c>
      <c r="F260" s="3">
        <f t="shared" si="21"/>
        <v>102727.57533722941</v>
      </c>
    </row>
    <row r="261" spans="1:6">
      <c r="A261" s="3">
        <f t="shared" si="24"/>
        <v>260</v>
      </c>
      <c r="B261">
        <f>Intermediate!K261*(Intermediate!$Q$7-Intermediate!H261)</f>
        <v>669295.63070549176</v>
      </c>
      <c r="C261" s="3">
        <f t="shared" si="22"/>
        <v>540000</v>
      </c>
      <c r="D261" s="3">
        <f t="shared" si="23"/>
        <v>26811.59</v>
      </c>
      <c r="E261" s="3">
        <f t="shared" si="20"/>
        <v>566811.59</v>
      </c>
      <c r="F261" s="3">
        <f t="shared" si="21"/>
        <v>102484.04070549179</v>
      </c>
    </row>
    <row r="262" spans="1:6">
      <c r="A262" s="3">
        <f t="shared" si="24"/>
        <v>261</v>
      </c>
      <c r="B262">
        <f>Intermediate!K262*(Intermediate!$Q$7-Intermediate!H262)</f>
        <v>670647.80694970349</v>
      </c>
      <c r="C262" s="3">
        <f t="shared" si="22"/>
        <v>541500</v>
      </c>
      <c r="D262" s="3">
        <f t="shared" si="23"/>
        <v>26914.711499999998</v>
      </c>
      <c r="E262" s="3">
        <f t="shared" si="20"/>
        <v>568414.71149999998</v>
      </c>
      <c r="F262" s="3">
        <f t="shared" si="21"/>
        <v>102233.09544970351</v>
      </c>
    </row>
    <row r="263" spans="1:6">
      <c r="A263" s="3">
        <f t="shared" si="24"/>
        <v>262</v>
      </c>
      <c r="B263">
        <f>Intermediate!K263*(Intermediate!$Q$7-Intermediate!H263)</f>
        <v>671992.63042326539</v>
      </c>
      <c r="C263" s="3">
        <f t="shared" si="22"/>
        <v>543000</v>
      </c>
      <c r="D263" s="3">
        <f t="shared" si="23"/>
        <v>27017.832999999999</v>
      </c>
      <c r="E263" s="3">
        <f t="shared" si="20"/>
        <v>570017.83299999998</v>
      </c>
      <c r="F263" s="3">
        <f t="shared" si="21"/>
        <v>101974.79742326541</v>
      </c>
    </row>
    <row r="264" spans="1:6">
      <c r="A264" s="3">
        <f t="shared" si="24"/>
        <v>263</v>
      </c>
      <c r="B264">
        <f>Intermediate!K264*(Intermediate!$Q$7-Intermediate!H264)</f>
        <v>673330.15841710928</v>
      </c>
      <c r="C264" s="3">
        <f t="shared" si="22"/>
        <v>544500</v>
      </c>
      <c r="D264" s="3">
        <f t="shared" si="23"/>
        <v>27120.9545</v>
      </c>
      <c r="E264" s="3">
        <f t="shared" si="20"/>
        <v>571620.95449999999</v>
      </c>
      <c r="F264" s="3">
        <f t="shared" si="21"/>
        <v>101709.20391710929</v>
      </c>
    </row>
    <row r="265" spans="1:6">
      <c r="A265" s="3">
        <f t="shared" si="24"/>
        <v>264</v>
      </c>
      <c r="B265">
        <f>Intermediate!K265*(Intermediate!$Q$7-Intermediate!H265)</f>
        <v>674660.44766600698</v>
      </c>
      <c r="C265" s="3">
        <f t="shared" si="22"/>
        <v>546000</v>
      </c>
      <c r="D265" s="3">
        <f t="shared" si="23"/>
        <v>27224.076000000001</v>
      </c>
      <c r="E265" s="3">
        <f t="shared" si="20"/>
        <v>573224.076</v>
      </c>
      <c r="F265" s="3">
        <f t="shared" si="21"/>
        <v>101436.37166600698</v>
      </c>
    </row>
    <row r="266" spans="1:6">
      <c r="A266" s="3">
        <f t="shared" si="24"/>
        <v>265</v>
      </c>
      <c r="B266">
        <f>Intermediate!K266*(Intermediate!$Q$7-Intermediate!H266)</f>
        <v>675983.55435422156</v>
      </c>
      <c r="C266" s="3">
        <f t="shared" si="22"/>
        <v>547500</v>
      </c>
      <c r="D266" s="3">
        <f t="shared" si="23"/>
        <v>27327.197499999998</v>
      </c>
      <c r="E266" s="3">
        <f t="shared" si="20"/>
        <v>574827.19750000001</v>
      </c>
      <c r="F266" s="3">
        <f t="shared" si="21"/>
        <v>101156.35685422155</v>
      </c>
    </row>
    <row r="267" spans="1:6">
      <c r="A267" s="3">
        <f t="shared" si="24"/>
        <v>266</v>
      </c>
      <c r="B267">
        <f>Intermediate!K267*(Intermediate!$Q$7-Intermediate!H267)</f>
        <v>677299.53412167577</v>
      </c>
      <c r="C267" s="3">
        <f t="shared" si="22"/>
        <v>549000</v>
      </c>
      <c r="D267" s="3">
        <f t="shared" si="23"/>
        <v>27430.319</v>
      </c>
      <c r="E267" s="3">
        <f t="shared" si="20"/>
        <v>576430.31900000002</v>
      </c>
      <c r="F267" s="3">
        <f t="shared" si="21"/>
        <v>100869.21512167575</v>
      </c>
    </row>
    <row r="268" spans="1:6">
      <c r="A268" s="3">
        <f t="shared" si="24"/>
        <v>267</v>
      </c>
      <c r="B268">
        <f>Intermediate!K268*(Intermediate!$Q$7-Intermediate!H268)</f>
        <v>678608.44206984877</v>
      </c>
      <c r="C268" s="3">
        <f t="shared" si="22"/>
        <v>550500</v>
      </c>
      <c r="D268" s="3">
        <f t="shared" si="23"/>
        <v>27533.440500000001</v>
      </c>
      <c r="E268" s="3">
        <f t="shared" si="20"/>
        <v>578033.44050000003</v>
      </c>
      <c r="F268" s="3">
        <f t="shared" si="21"/>
        <v>100575.00156984874</v>
      </c>
    </row>
    <row r="269" spans="1:6">
      <c r="A269" s="3">
        <f t="shared" si="24"/>
        <v>268</v>
      </c>
      <c r="B269">
        <f>Intermediate!K269*(Intermediate!$Q$7-Intermediate!H269)</f>
        <v>679910.33276742324</v>
      </c>
      <c r="C269" s="3">
        <f t="shared" si="22"/>
        <v>552000</v>
      </c>
      <c r="D269" s="3">
        <f t="shared" si="23"/>
        <v>27636.561999999998</v>
      </c>
      <c r="E269" s="3">
        <f t="shared" si="20"/>
        <v>579636.56200000003</v>
      </c>
      <c r="F269" s="3">
        <f t="shared" si="21"/>
        <v>100273.77076742321</v>
      </c>
    </row>
    <row r="270" spans="1:6">
      <c r="A270" s="3">
        <f t="shared" si="24"/>
        <v>269</v>
      </c>
      <c r="B270">
        <f>Intermediate!K270*(Intermediate!$Q$7-Intermediate!H270)</f>
        <v>681205.26025625144</v>
      </c>
      <c r="C270" s="3">
        <f t="shared" si="22"/>
        <v>553500</v>
      </c>
      <c r="D270" s="3">
        <f t="shared" si="23"/>
        <v>27739.683499999999</v>
      </c>
      <c r="E270" s="3">
        <f t="shared" si="20"/>
        <v>581239.68350000004</v>
      </c>
      <c r="F270" s="3">
        <f t="shared" si="21"/>
        <v>99965.576756251394</v>
      </c>
    </row>
    <row r="271" spans="1:6">
      <c r="A271" s="3">
        <f t="shared" si="24"/>
        <v>270</v>
      </c>
      <c r="B271">
        <f>Intermediate!K271*(Intermediate!$Q$7-Intermediate!H271)</f>
        <v>682493.27805695822</v>
      </c>
      <c r="C271" s="3">
        <f t="shared" si="22"/>
        <v>555000</v>
      </c>
      <c r="D271" s="3">
        <f t="shared" si="23"/>
        <v>27842.805</v>
      </c>
      <c r="E271" s="3">
        <f t="shared" si="20"/>
        <v>582842.80500000005</v>
      </c>
      <c r="F271" s="3">
        <f t="shared" si="21"/>
        <v>99650.473056958173</v>
      </c>
    </row>
    <row r="272" spans="1:6">
      <c r="A272" s="3">
        <f t="shared" si="24"/>
        <v>271</v>
      </c>
      <c r="B272">
        <f>Intermediate!K272*(Intermediate!$Q$7-Intermediate!H272)</f>
        <v>683774.43917450355</v>
      </c>
      <c r="C272" s="3">
        <f t="shared" si="22"/>
        <v>556500</v>
      </c>
      <c r="D272" s="3">
        <f t="shared" si="23"/>
        <v>27945.926499999998</v>
      </c>
      <c r="E272" s="3">
        <f t="shared" si="20"/>
        <v>584445.92649999994</v>
      </c>
      <c r="F272" s="3">
        <f t="shared" si="21"/>
        <v>99328.51267450361</v>
      </c>
    </row>
    <row r="273" spans="1:6">
      <c r="A273" s="3">
        <f t="shared" si="24"/>
        <v>272</v>
      </c>
      <c r="B273">
        <f>Intermediate!K273*(Intermediate!$Q$7-Intermediate!H273)</f>
        <v>685048.79610400612</v>
      </c>
      <c r="C273" s="3">
        <f t="shared" si="22"/>
        <v>558000</v>
      </c>
      <c r="D273" s="3">
        <f t="shared" si="23"/>
        <v>28049.047999999999</v>
      </c>
      <c r="E273" s="3">
        <f t="shared" si="20"/>
        <v>586049.04799999995</v>
      </c>
      <c r="F273" s="3">
        <f t="shared" si="21"/>
        <v>98999.748104006168</v>
      </c>
    </row>
    <row r="274" spans="1:6">
      <c r="A274" s="3">
        <f t="shared" si="24"/>
        <v>273</v>
      </c>
      <c r="B274">
        <f>Intermediate!K274*(Intermediate!$Q$7-Intermediate!H274)</f>
        <v>686316.40083603712</v>
      </c>
      <c r="C274" s="3">
        <f t="shared" si="22"/>
        <v>559500</v>
      </c>
      <c r="D274" s="3">
        <f t="shared" si="23"/>
        <v>28152.1695</v>
      </c>
      <c r="E274" s="3">
        <f t="shared" si="20"/>
        <v>587652.16949999996</v>
      </c>
      <c r="F274" s="3">
        <f t="shared" si="21"/>
        <v>98664.231336037163</v>
      </c>
    </row>
    <row r="275" spans="1:6">
      <c r="A275" s="3">
        <f t="shared" si="24"/>
        <v>274</v>
      </c>
      <c r="B275">
        <f>Intermediate!K275*(Intermediate!$Q$7-Intermediate!H275)</f>
        <v>687577.30486222974</v>
      </c>
      <c r="C275" s="3">
        <f t="shared" si="22"/>
        <v>561000</v>
      </c>
      <c r="D275" s="3">
        <f t="shared" si="23"/>
        <v>28255.291000000001</v>
      </c>
      <c r="E275" s="3">
        <f t="shared" si="20"/>
        <v>589255.29099999997</v>
      </c>
      <c r="F275" s="3">
        <f t="shared" si="21"/>
        <v>98322.013862229767</v>
      </c>
    </row>
    <row r="276" spans="1:6">
      <c r="A276" s="3">
        <f t="shared" si="24"/>
        <v>275</v>
      </c>
      <c r="B276">
        <f>Intermediate!K276*(Intermediate!$Q$7-Intermediate!H276)</f>
        <v>688831.55918083957</v>
      </c>
      <c r="C276" s="3">
        <f t="shared" si="22"/>
        <v>562500</v>
      </c>
      <c r="D276" s="3">
        <f t="shared" si="23"/>
        <v>28358.412499999999</v>
      </c>
      <c r="E276" s="3">
        <f t="shared" si="20"/>
        <v>590858.41249999998</v>
      </c>
      <c r="F276" s="3">
        <f t="shared" si="21"/>
        <v>97973.146680839593</v>
      </c>
    </row>
    <row r="277" spans="1:6">
      <c r="A277" s="3">
        <f t="shared" si="24"/>
        <v>276</v>
      </c>
      <c r="B277">
        <f>Intermediate!K277*(Intermediate!$Q$7-Intermediate!H277)</f>
        <v>690079.2143015844</v>
      </c>
      <c r="C277" s="3">
        <f t="shared" si="22"/>
        <v>564000</v>
      </c>
      <c r="D277" s="3">
        <f t="shared" si="23"/>
        <v>28461.534</v>
      </c>
      <c r="E277" s="3">
        <f t="shared" si="20"/>
        <v>592461.53399999999</v>
      </c>
      <c r="F277" s="3">
        <f t="shared" si="21"/>
        <v>97617.68030158442</v>
      </c>
    </row>
    <row r="278" spans="1:6">
      <c r="A278" s="3">
        <f t="shared" si="24"/>
        <v>277</v>
      </c>
      <c r="B278">
        <f>Intermediate!K278*(Intermediate!$Q$7-Intermediate!H278)</f>
        <v>691320.32025154983</v>
      </c>
      <c r="C278" s="3">
        <f t="shared" si="22"/>
        <v>565500</v>
      </c>
      <c r="D278" s="3">
        <f t="shared" si="23"/>
        <v>28564.655500000001</v>
      </c>
      <c r="E278" s="3">
        <f t="shared" si="20"/>
        <v>594064.65549999999</v>
      </c>
      <c r="F278" s="3">
        <f t="shared" si="21"/>
        <v>97255.664751549833</v>
      </c>
    </row>
    <row r="279" spans="1:6">
      <c r="A279" s="3">
        <f t="shared" si="24"/>
        <v>278</v>
      </c>
      <c r="B279">
        <f>Intermediate!K279*(Intermediate!$Q$7-Intermediate!H279)</f>
        <v>692554.926580125</v>
      </c>
      <c r="C279" s="3">
        <f t="shared" si="22"/>
        <v>567000</v>
      </c>
      <c r="D279" s="3">
        <f t="shared" si="23"/>
        <v>28667.776999999998</v>
      </c>
      <c r="E279" s="3">
        <f t="shared" si="20"/>
        <v>595667.777</v>
      </c>
      <c r="F279" s="3">
        <f t="shared" si="21"/>
        <v>96887.149580124998</v>
      </c>
    </row>
    <row r="280" spans="1:6">
      <c r="A280" s="3">
        <f t="shared" si="24"/>
        <v>279</v>
      </c>
      <c r="B280">
        <f>Intermediate!K280*(Intermediate!$Q$7-Intermediate!H280)</f>
        <v>693783.08236425254</v>
      </c>
      <c r="C280" s="3">
        <f t="shared" si="22"/>
        <v>568500</v>
      </c>
      <c r="D280" s="3">
        <f t="shared" si="23"/>
        <v>28770.898499999999</v>
      </c>
      <c r="E280" s="3">
        <f t="shared" ref="E280:E343" si="25">C280+D280</f>
        <v>597270.89850000001</v>
      </c>
      <c r="F280" s="3">
        <f t="shared" ref="F280:F343" si="26">B280-E280</f>
        <v>96512.183864252525</v>
      </c>
    </row>
    <row r="281" spans="1:6">
      <c r="A281" s="3">
        <f t="shared" si="24"/>
        <v>280</v>
      </c>
      <c r="B281">
        <f>Intermediate!K281*(Intermediate!$Q$7-Intermediate!H281)</f>
        <v>695004.83621351316</v>
      </c>
      <c r="C281" s="3">
        <f t="shared" si="22"/>
        <v>570000</v>
      </c>
      <c r="D281" s="3">
        <f t="shared" si="23"/>
        <v>28874.02</v>
      </c>
      <c r="E281" s="3">
        <f t="shared" si="25"/>
        <v>598874.02</v>
      </c>
      <c r="F281" s="3">
        <f t="shared" si="26"/>
        <v>96130.816213513142</v>
      </c>
    </row>
    <row r="282" spans="1:6">
      <c r="A282" s="3">
        <f t="shared" si="24"/>
        <v>281</v>
      </c>
      <c r="B282">
        <f>Intermediate!K282*(Intermediate!$Q$7-Intermediate!H282)</f>
        <v>696220.23627526185</v>
      </c>
      <c r="C282" s="3">
        <f t="shared" si="22"/>
        <v>571500</v>
      </c>
      <c r="D282" s="3">
        <f t="shared" si="23"/>
        <v>28977.141499999998</v>
      </c>
      <c r="E282" s="3">
        <f t="shared" si="25"/>
        <v>600477.14150000003</v>
      </c>
      <c r="F282" s="3">
        <f t="shared" si="26"/>
        <v>95743.094775261823</v>
      </c>
    </row>
    <row r="283" spans="1:6">
      <c r="A283" s="3">
        <f t="shared" si="24"/>
        <v>282</v>
      </c>
      <c r="B283">
        <f>Intermediate!K283*(Intermediate!$Q$7-Intermediate!H283)</f>
        <v>697429.33023973962</v>
      </c>
      <c r="C283" s="3">
        <f t="shared" si="22"/>
        <v>573000</v>
      </c>
      <c r="D283" s="3">
        <f t="shared" si="23"/>
        <v>29080.262999999999</v>
      </c>
      <c r="E283" s="3">
        <f t="shared" si="25"/>
        <v>602080.26300000004</v>
      </c>
      <c r="F283" s="3">
        <f t="shared" si="26"/>
        <v>95349.067239739583</v>
      </c>
    </row>
    <row r="284" spans="1:6">
      <c r="A284" s="3">
        <f t="shared" si="24"/>
        <v>283</v>
      </c>
      <c r="B284">
        <f>Intermediate!K284*(Intermediate!$Q$7-Intermediate!H284)</f>
        <v>698632.16534479347</v>
      </c>
      <c r="C284" s="3">
        <f t="shared" si="22"/>
        <v>574500</v>
      </c>
      <c r="D284" s="3">
        <f t="shared" si="23"/>
        <v>29183.3845</v>
      </c>
      <c r="E284" s="3">
        <f t="shared" si="25"/>
        <v>603683.38450000004</v>
      </c>
      <c r="F284" s="3">
        <f t="shared" si="26"/>
        <v>94948.780844793422</v>
      </c>
    </row>
    <row r="285" spans="1:6">
      <c r="A285" s="3">
        <f t="shared" si="24"/>
        <v>284</v>
      </c>
      <c r="B285">
        <f>Intermediate!K285*(Intermediate!$Q$7-Intermediate!H285)</f>
        <v>699828.78838100261</v>
      </c>
      <c r="C285" s="3">
        <f t="shared" si="22"/>
        <v>576000</v>
      </c>
      <c r="D285" s="3">
        <f t="shared" si="23"/>
        <v>29286.505999999998</v>
      </c>
      <c r="E285" s="3">
        <f t="shared" si="25"/>
        <v>605286.50600000005</v>
      </c>
      <c r="F285" s="3">
        <f t="shared" si="26"/>
        <v>94542.282381002558</v>
      </c>
    </row>
    <row r="286" spans="1:6">
      <c r="A286" s="3">
        <f t="shared" si="24"/>
        <v>285</v>
      </c>
      <c r="B286">
        <f>Intermediate!K286*(Intermediate!$Q$7-Intermediate!H286)</f>
        <v>701019.24569658015</v>
      </c>
      <c r="C286" s="3">
        <f t="shared" si="22"/>
        <v>577500</v>
      </c>
      <c r="D286" s="3">
        <f t="shared" si="23"/>
        <v>29389.627499999999</v>
      </c>
      <c r="E286" s="3">
        <f t="shared" si="25"/>
        <v>606889.62749999994</v>
      </c>
      <c r="F286" s="3">
        <f t="shared" si="26"/>
        <v>94129.61819658021</v>
      </c>
    </row>
    <row r="287" spans="1:6">
      <c r="A287" s="3">
        <f t="shared" si="24"/>
        <v>286</v>
      </c>
      <c r="B287">
        <f>Intermediate!K287*(Intermediate!$Q$7-Intermediate!H287)</f>
        <v>702203.58320185042</v>
      </c>
      <c r="C287" s="3">
        <f t="shared" si="22"/>
        <v>579000</v>
      </c>
      <c r="D287" s="3">
        <f t="shared" si="23"/>
        <v>29492.749</v>
      </c>
      <c r="E287" s="3">
        <f t="shared" si="25"/>
        <v>608492.74899999995</v>
      </c>
      <c r="F287" s="3">
        <f t="shared" si="26"/>
        <v>93710.834201850463</v>
      </c>
    </row>
    <row r="288" spans="1:6">
      <c r="A288" s="3">
        <f t="shared" si="24"/>
        <v>287</v>
      </c>
      <c r="B288">
        <f>Intermediate!K288*(Intermediate!$Q$7-Intermediate!H288)</f>
        <v>703381.84637435374</v>
      </c>
      <c r="C288" s="3">
        <f t="shared" si="22"/>
        <v>580500</v>
      </c>
      <c r="D288" s="3">
        <f t="shared" si="23"/>
        <v>29595.870500000001</v>
      </c>
      <c r="E288" s="3">
        <f t="shared" si="25"/>
        <v>610095.87049999996</v>
      </c>
      <c r="F288" s="3">
        <f t="shared" si="26"/>
        <v>93285.975874353782</v>
      </c>
    </row>
    <row r="289" spans="1:6">
      <c r="A289" s="3">
        <f t="shared" si="24"/>
        <v>288</v>
      </c>
      <c r="B289">
        <f>Intermediate!K289*(Intermediate!$Q$7-Intermediate!H289)</f>
        <v>704554.08026355784</v>
      </c>
      <c r="C289" s="3">
        <f t="shared" si="22"/>
        <v>582000</v>
      </c>
      <c r="D289" s="3">
        <f t="shared" si="23"/>
        <v>29698.991999999998</v>
      </c>
      <c r="E289" s="3">
        <f t="shared" si="25"/>
        <v>611698.99199999997</v>
      </c>
      <c r="F289" s="3">
        <f t="shared" si="26"/>
        <v>92855.088263557875</v>
      </c>
    </row>
    <row r="290" spans="1:6">
      <c r="A290" s="3">
        <f t="shared" si="24"/>
        <v>289</v>
      </c>
      <c r="B290">
        <f>Intermediate!K290*(Intermediate!$Q$7-Intermediate!H290)</f>
        <v>705720.32949511672</v>
      </c>
      <c r="C290" s="3">
        <f t="shared" si="22"/>
        <v>583500</v>
      </c>
      <c r="D290" s="3">
        <f t="shared" si="23"/>
        <v>29802.113499999999</v>
      </c>
      <c r="E290" s="3">
        <f t="shared" si="25"/>
        <v>613302.11349999998</v>
      </c>
      <c r="F290" s="3">
        <f t="shared" si="26"/>
        <v>92418.215995116741</v>
      </c>
    </row>
    <row r="291" spans="1:6">
      <c r="A291" s="3">
        <f t="shared" si="24"/>
        <v>290</v>
      </c>
      <c r="B291">
        <f>Intermediate!K291*(Intermediate!$Q$7-Intermediate!H291)</f>
        <v>706880.63827583927</v>
      </c>
      <c r="C291" s="3">
        <f t="shared" si="22"/>
        <v>585000</v>
      </c>
      <c r="D291" s="3">
        <f t="shared" si="23"/>
        <v>29905.235000000001</v>
      </c>
      <c r="E291" s="3">
        <f t="shared" si="25"/>
        <v>614905.23499999999</v>
      </c>
      <c r="F291" s="3">
        <f t="shared" si="26"/>
        <v>91975.403275839286</v>
      </c>
    </row>
    <row r="292" spans="1:6">
      <c r="A292" s="3">
        <f t="shared" si="24"/>
        <v>291</v>
      </c>
      <c r="B292">
        <f>Intermediate!K292*(Intermediate!$Q$7-Intermediate!H292)</f>
        <v>708035.05039813905</v>
      </c>
      <c r="C292" s="3">
        <f t="shared" si="22"/>
        <v>586500</v>
      </c>
      <c r="D292" s="3">
        <f t="shared" si="23"/>
        <v>30008.356499999998</v>
      </c>
      <c r="E292" s="3">
        <f t="shared" si="25"/>
        <v>616508.35649999999</v>
      </c>
      <c r="F292" s="3">
        <f t="shared" si="26"/>
        <v>91526.693898139056</v>
      </c>
    </row>
    <row r="293" spans="1:6">
      <c r="A293" s="3">
        <f t="shared" si="24"/>
        <v>292</v>
      </c>
      <c r="B293">
        <f>Intermediate!K293*(Intermediate!$Q$7-Intermediate!H293)</f>
        <v>709183.60924448958</v>
      </c>
      <c r="C293" s="3">
        <f t="shared" si="22"/>
        <v>588000</v>
      </c>
      <c r="D293" s="3">
        <f t="shared" si="23"/>
        <v>30111.477999999999</v>
      </c>
      <c r="E293" s="3">
        <f t="shared" si="25"/>
        <v>618111.478</v>
      </c>
      <c r="F293" s="3">
        <f t="shared" si="26"/>
        <v>91072.131244489574</v>
      </c>
    </row>
    <row r="294" spans="1:6">
      <c r="A294" s="3">
        <f t="shared" si="24"/>
        <v>293</v>
      </c>
      <c r="B294">
        <f>Intermediate!K294*(Intermediate!$Q$7-Intermediate!H294)</f>
        <v>710326.35779181158</v>
      </c>
      <c r="C294" s="3">
        <f t="shared" si="22"/>
        <v>589500</v>
      </c>
      <c r="D294" s="3">
        <f t="shared" si="23"/>
        <v>30214.5995</v>
      </c>
      <c r="E294" s="3">
        <f t="shared" si="25"/>
        <v>619714.59950000001</v>
      </c>
      <c r="F294" s="3">
        <f t="shared" si="26"/>
        <v>90611.758291811566</v>
      </c>
    </row>
    <row r="295" spans="1:6">
      <c r="A295" s="3">
        <f t="shared" si="24"/>
        <v>294</v>
      </c>
      <c r="B295">
        <f>Intermediate!K295*(Intermediate!$Q$7-Intermediate!H295)</f>
        <v>711463.33861602063</v>
      </c>
      <c r="C295" s="3">
        <f t="shared" si="22"/>
        <v>591000</v>
      </c>
      <c r="D295" s="3">
        <f t="shared" si="23"/>
        <v>30317.720999999998</v>
      </c>
      <c r="E295" s="3">
        <f t="shared" si="25"/>
        <v>621317.72100000002</v>
      </c>
      <c r="F295" s="3">
        <f t="shared" si="26"/>
        <v>90145.617616020609</v>
      </c>
    </row>
    <row r="296" spans="1:6">
      <c r="A296" s="3">
        <f t="shared" si="24"/>
        <v>295</v>
      </c>
      <c r="B296">
        <f>Intermediate!K296*(Intermediate!$Q$7-Intermediate!H296)</f>
        <v>712594.59389625501</v>
      </c>
      <c r="C296" s="3">
        <f t="shared" si="22"/>
        <v>592500</v>
      </c>
      <c r="D296" s="3">
        <f t="shared" si="23"/>
        <v>30420.842499999999</v>
      </c>
      <c r="E296" s="3">
        <f t="shared" si="25"/>
        <v>622920.84250000003</v>
      </c>
      <c r="F296" s="3">
        <f t="shared" si="26"/>
        <v>89673.751396254986</v>
      </c>
    </row>
    <row r="297" spans="1:6">
      <c r="A297" s="3">
        <f t="shared" si="24"/>
        <v>296</v>
      </c>
      <c r="B297">
        <f>Intermediate!K297*(Intermediate!$Q$7-Intermediate!H297)</f>
        <v>713720.16541919077</v>
      </c>
      <c r="C297" s="3">
        <f t="shared" si="22"/>
        <v>594000</v>
      </c>
      <c r="D297" s="3">
        <f t="shared" si="23"/>
        <v>30523.964</v>
      </c>
      <c r="E297" s="3">
        <f t="shared" si="25"/>
        <v>624523.96400000004</v>
      </c>
      <c r="F297" s="3">
        <f t="shared" si="26"/>
        <v>89196.201419190736</v>
      </c>
    </row>
    <row r="298" spans="1:6">
      <c r="A298" s="3">
        <f t="shared" si="24"/>
        <v>297</v>
      </c>
      <c r="B298">
        <f>Intermediate!K298*(Intermediate!$Q$7-Intermediate!H298)</f>
        <v>714840.09458329529</v>
      </c>
      <c r="C298" s="3">
        <f t="shared" si="22"/>
        <v>595500</v>
      </c>
      <c r="D298" s="3">
        <f t="shared" si="23"/>
        <v>30627.085500000001</v>
      </c>
      <c r="E298" s="3">
        <f t="shared" si="25"/>
        <v>626127.08550000004</v>
      </c>
      <c r="F298" s="3">
        <f t="shared" si="26"/>
        <v>88713.009083295241</v>
      </c>
    </row>
    <row r="299" spans="1:6">
      <c r="A299" s="3">
        <f t="shared" si="24"/>
        <v>298</v>
      </c>
      <c r="B299">
        <f>Intermediate!K299*(Intermediate!$Q$7-Intermediate!H299)</f>
        <v>715954.42240307259</v>
      </c>
      <c r="C299" s="3">
        <f t="shared" si="22"/>
        <v>597000</v>
      </c>
      <c r="D299" s="3">
        <f t="shared" si="23"/>
        <v>30730.206999999999</v>
      </c>
      <c r="E299" s="3">
        <f t="shared" si="25"/>
        <v>627730.20700000005</v>
      </c>
      <c r="F299" s="3">
        <f t="shared" si="26"/>
        <v>88224.215403072536</v>
      </c>
    </row>
    <row r="300" spans="1:6">
      <c r="A300" s="3">
        <f t="shared" si="24"/>
        <v>299</v>
      </c>
      <c r="B300">
        <f>Intermediate!K300*(Intermediate!$Q$7-Intermediate!H300)</f>
        <v>717063.18951309449</v>
      </c>
      <c r="C300" s="3">
        <f t="shared" si="22"/>
        <v>598500</v>
      </c>
      <c r="D300" s="3">
        <f t="shared" si="23"/>
        <v>30833.3285</v>
      </c>
      <c r="E300" s="3">
        <f t="shared" si="25"/>
        <v>629333.32849999995</v>
      </c>
      <c r="F300" s="3">
        <f t="shared" si="26"/>
        <v>87729.861013094545</v>
      </c>
    </row>
    <row r="301" spans="1:6">
      <c r="A301" s="3">
        <f t="shared" si="24"/>
        <v>300</v>
      </c>
      <c r="B301">
        <f>Intermediate!K301*(Intermediate!$Q$7-Intermediate!H301)</f>
        <v>718166.43617223809</v>
      </c>
      <c r="C301" s="3">
        <f t="shared" si="22"/>
        <v>600000</v>
      </c>
      <c r="D301" s="3">
        <f t="shared" si="23"/>
        <v>30936.45</v>
      </c>
      <c r="E301" s="3">
        <f t="shared" si="25"/>
        <v>630936.44999999995</v>
      </c>
      <c r="F301" s="3">
        <f t="shared" si="26"/>
        <v>87229.986172238132</v>
      </c>
    </row>
    <row r="302" spans="1:6">
      <c r="A302" s="3">
        <f t="shared" si="24"/>
        <v>301</v>
      </c>
      <c r="B302">
        <f>Intermediate!K302*(Intermediate!$Q$7-Intermediate!H302)</f>
        <v>719264.2022676192</v>
      </c>
      <c r="C302" s="3">
        <f t="shared" si="22"/>
        <v>601500</v>
      </c>
      <c r="D302" s="3">
        <f t="shared" si="23"/>
        <v>31039.571499999998</v>
      </c>
      <c r="E302" s="3">
        <f t="shared" si="25"/>
        <v>632539.57149999996</v>
      </c>
      <c r="F302" s="3">
        <f t="shared" si="26"/>
        <v>86724.630767619237</v>
      </c>
    </row>
    <row r="303" spans="1:6">
      <c r="A303" s="3">
        <f t="shared" si="24"/>
        <v>302</v>
      </c>
      <c r="B303">
        <f>Intermediate!K303*(Intermediate!$Q$7-Intermediate!H303)</f>
        <v>720356.52731870743</v>
      </c>
      <c r="C303" s="3">
        <f t="shared" si="22"/>
        <v>603000</v>
      </c>
      <c r="D303" s="3">
        <f t="shared" si="23"/>
        <v>31142.692999999999</v>
      </c>
      <c r="E303" s="3">
        <f t="shared" si="25"/>
        <v>634142.69299999997</v>
      </c>
      <c r="F303" s="3">
        <f t="shared" si="26"/>
        <v>86213.834318707464</v>
      </c>
    </row>
    <row r="304" spans="1:6">
      <c r="A304" s="3">
        <f t="shared" si="24"/>
        <v>303</v>
      </c>
      <c r="B304">
        <f>Intermediate!K304*(Intermediate!$Q$7-Intermediate!H304)</f>
        <v>721443.45048122352</v>
      </c>
      <c r="C304" s="3">
        <f t="shared" si="22"/>
        <v>604500</v>
      </c>
      <c r="D304" s="3">
        <f t="shared" si="23"/>
        <v>31245.8145</v>
      </c>
      <c r="E304" s="3">
        <f t="shared" si="25"/>
        <v>635745.81449999998</v>
      </c>
      <c r="F304" s="3">
        <f t="shared" si="26"/>
        <v>85697.635981223546</v>
      </c>
    </row>
    <row r="305" spans="1:6">
      <c r="A305" s="3">
        <f t="shared" si="24"/>
        <v>304</v>
      </c>
      <c r="B305">
        <f>Intermediate!K305*(Intermediate!$Q$7-Intermediate!H305)</f>
        <v>722525.0105510531</v>
      </c>
      <c r="C305" s="3">
        <f t="shared" si="22"/>
        <v>606000</v>
      </c>
      <c r="D305" s="3">
        <f t="shared" si="23"/>
        <v>31348.935999999998</v>
      </c>
      <c r="E305" s="3">
        <f t="shared" si="25"/>
        <v>637348.93599999999</v>
      </c>
      <c r="F305" s="3">
        <f t="shared" si="26"/>
        <v>85176.074551053112</v>
      </c>
    </row>
    <row r="306" spans="1:6">
      <c r="A306" s="3">
        <f t="shared" si="24"/>
        <v>305</v>
      </c>
      <c r="B306">
        <f>Intermediate!K306*(Intermediate!$Q$7-Intermediate!H306)</f>
        <v>723601.24596810318</v>
      </c>
      <c r="C306" s="3">
        <f t="shared" si="22"/>
        <v>607500</v>
      </c>
      <c r="D306" s="3">
        <f t="shared" si="23"/>
        <v>31452.057499999999</v>
      </c>
      <c r="E306" s="3">
        <f t="shared" si="25"/>
        <v>638952.0575</v>
      </c>
      <c r="F306" s="3">
        <f t="shared" si="26"/>
        <v>84649.188468103181</v>
      </c>
    </row>
    <row r="307" spans="1:6">
      <c r="A307" s="3">
        <f t="shared" si="24"/>
        <v>306</v>
      </c>
      <c r="B307">
        <f>Intermediate!K307*(Intermediate!$Q$7-Intermediate!H307)</f>
        <v>724672.1948203072</v>
      </c>
      <c r="C307" s="3">
        <f t="shared" si="22"/>
        <v>609000</v>
      </c>
      <c r="D307" s="3">
        <f t="shared" si="23"/>
        <v>31555.179</v>
      </c>
      <c r="E307" s="3">
        <f t="shared" si="25"/>
        <v>640555.179</v>
      </c>
      <c r="F307" s="3">
        <f t="shared" si="26"/>
        <v>84117.015820307191</v>
      </c>
    </row>
    <row r="308" spans="1:6">
      <c r="A308" s="3">
        <f t="shared" si="24"/>
        <v>307</v>
      </c>
      <c r="B308">
        <f>Intermediate!K308*(Intermediate!$Q$7-Intermediate!H308)</f>
        <v>725737.89484706696</v>
      </c>
      <c r="C308" s="3">
        <f t="shared" si="22"/>
        <v>610500</v>
      </c>
      <c r="D308" s="3">
        <f t="shared" si="23"/>
        <v>31658.300499999998</v>
      </c>
      <c r="E308" s="3">
        <f t="shared" si="25"/>
        <v>642158.30050000001</v>
      </c>
      <c r="F308" s="3">
        <f t="shared" si="26"/>
        <v>83579.594347066944</v>
      </c>
    </row>
    <row r="309" spans="1:6">
      <c r="A309" s="3">
        <f t="shared" si="24"/>
        <v>308</v>
      </c>
      <c r="B309">
        <f>Intermediate!K309*(Intermediate!$Q$7-Intermediate!H309)</f>
        <v>726798.3834433622</v>
      </c>
      <c r="C309" s="3">
        <f t="shared" si="22"/>
        <v>612000</v>
      </c>
      <c r="D309" s="3">
        <f t="shared" si="23"/>
        <v>31761.421999999999</v>
      </c>
      <c r="E309" s="3">
        <f t="shared" si="25"/>
        <v>643761.42200000002</v>
      </c>
      <c r="F309" s="3">
        <f t="shared" si="26"/>
        <v>83036.961443362175</v>
      </c>
    </row>
    <row r="310" spans="1:6">
      <c r="A310" s="3">
        <f t="shared" si="24"/>
        <v>309</v>
      </c>
      <c r="B310">
        <f>Intermediate!K310*(Intermediate!$Q$7-Intermediate!H310)</f>
        <v>727853.69766312616</v>
      </c>
      <c r="C310" s="3">
        <f t="shared" si="22"/>
        <v>613500</v>
      </c>
      <c r="D310" s="3">
        <f t="shared" si="23"/>
        <v>31864.5435</v>
      </c>
      <c r="E310" s="3">
        <f t="shared" si="25"/>
        <v>645364.54350000003</v>
      </c>
      <c r="F310" s="3">
        <f t="shared" si="26"/>
        <v>82489.154163126135</v>
      </c>
    </row>
    <row r="311" spans="1:6">
      <c r="A311" s="3">
        <f t="shared" si="24"/>
        <v>310</v>
      </c>
      <c r="B311">
        <f>Intermediate!K311*(Intermediate!$Q$7-Intermediate!H311)</f>
        <v>728903.87422319688</v>
      </c>
      <c r="C311" s="3">
        <f t="shared" si="22"/>
        <v>615000</v>
      </c>
      <c r="D311" s="3">
        <f t="shared" si="23"/>
        <v>31967.665000000001</v>
      </c>
      <c r="E311" s="3">
        <f t="shared" si="25"/>
        <v>646967.66500000004</v>
      </c>
      <c r="F311" s="3">
        <f t="shared" si="26"/>
        <v>81936.209223196842</v>
      </c>
    </row>
    <row r="312" spans="1:6">
      <c r="A312" s="3">
        <f t="shared" si="24"/>
        <v>311</v>
      </c>
      <c r="B312">
        <f>Intermediate!K312*(Intermediate!$Q$7-Intermediate!H312)</f>
        <v>729948.94950660993</v>
      </c>
      <c r="C312" s="3">
        <f t="shared" si="22"/>
        <v>616500</v>
      </c>
      <c r="D312" s="3">
        <f t="shared" si="23"/>
        <v>32070.786499999998</v>
      </c>
      <c r="E312" s="3">
        <f t="shared" si="25"/>
        <v>648570.78650000005</v>
      </c>
      <c r="F312" s="3">
        <f t="shared" si="26"/>
        <v>81378.163006609888</v>
      </c>
    </row>
    <row r="313" spans="1:6">
      <c r="A313" s="3">
        <f t="shared" si="24"/>
        <v>312</v>
      </c>
      <c r="B313">
        <f>Intermediate!K313*(Intermediate!$Q$7-Intermediate!H313)</f>
        <v>730988.95956645266</v>
      </c>
      <c r="C313" s="3">
        <f t="shared" si="22"/>
        <v>618000</v>
      </c>
      <c r="D313" s="3">
        <f t="shared" si="23"/>
        <v>32173.907999999999</v>
      </c>
      <c r="E313" s="3">
        <f t="shared" si="25"/>
        <v>650173.90800000005</v>
      </c>
      <c r="F313" s="3">
        <f t="shared" si="26"/>
        <v>80815.051566452603</v>
      </c>
    </row>
    <row r="314" spans="1:6">
      <c r="A314" s="3">
        <f t="shared" si="24"/>
        <v>313</v>
      </c>
      <c r="B314">
        <f>Intermediate!K314*(Intermediate!$Q$7-Intermediate!H314)</f>
        <v>732023.94012927834</v>
      </c>
      <c r="C314" s="3">
        <f t="shared" si="22"/>
        <v>619500</v>
      </c>
      <c r="D314" s="3">
        <f t="shared" si="23"/>
        <v>32277.029500000001</v>
      </c>
      <c r="E314" s="3">
        <f t="shared" si="25"/>
        <v>651777.02949999995</v>
      </c>
      <c r="F314" s="3">
        <f t="shared" si="26"/>
        <v>80246.910629278398</v>
      </c>
    </row>
    <row r="315" spans="1:6">
      <c r="A315" s="3">
        <f t="shared" si="24"/>
        <v>314</v>
      </c>
      <c r="B315">
        <f>Intermediate!K315*(Intermediate!$Q$7-Intermediate!H315)</f>
        <v>733053.92659850849</v>
      </c>
      <c r="C315" s="3">
        <f t="shared" si="22"/>
        <v>621000</v>
      </c>
      <c r="D315" s="3">
        <f t="shared" si="23"/>
        <v>32380.150999999998</v>
      </c>
      <c r="E315" s="3">
        <f t="shared" si="25"/>
        <v>653380.15099999995</v>
      </c>
      <c r="F315" s="3">
        <f t="shared" si="26"/>
        <v>79673.775598508539</v>
      </c>
    </row>
    <row r="316" spans="1:6">
      <c r="A316" s="3">
        <f t="shared" si="24"/>
        <v>315</v>
      </c>
      <c r="B316">
        <f>Intermediate!K316*(Intermediate!$Q$7-Intermediate!H316)</f>
        <v>734078.95405800117</v>
      </c>
      <c r="C316" s="3">
        <f t="shared" si="22"/>
        <v>622500</v>
      </c>
      <c r="D316" s="3">
        <f t="shared" si="23"/>
        <v>32483.272499999999</v>
      </c>
      <c r="E316" s="3">
        <f t="shared" si="25"/>
        <v>654983.27249999996</v>
      </c>
      <c r="F316" s="3">
        <f t="shared" si="26"/>
        <v>79095.681558001204</v>
      </c>
    </row>
    <row r="317" spans="1:6">
      <c r="A317" s="3">
        <f t="shared" si="24"/>
        <v>316</v>
      </c>
      <c r="B317">
        <f>Intermediate!K317*(Intermediate!$Q$7-Intermediate!H317)</f>
        <v>735099.05727540422</v>
      </c>
      <c r="C317" s="3">
        <f t="shared" si="22"/>
        <v>624000</v>
      </c>
      <c r="D317" s="3">
        <f t="shared" si="23"/>
        <v>32586.394</v>
      </c>
      <c r="E317" s="3">
        <f t="shared" si="25"/>
        <v>656586.39399999997</v>
      </c>
      <c r="F317" s="3">
        <f t="shared" si="26"/>
        <v>78512.663275404251</v>
      </c>
    </row>
    <row r="318" spans="1:6">
      <c r="A318" s="3">
        <f t="shared" si="24"/>
        <v>317</v>
      </c>
      <c r="B318">
        <f>Intermediate!K318*(Intermediate!$Q$7-Intermediate!H318)</f>
        <v>736114.27070553484</v>
      </c>
      <c r="C318" s="3">
        <f t="shared" si="22"/>
        <v>625500</v>
      </c>
      <c r="D318" s="3">
        <f t="shared" si="23"/>
        <v>32689.515499999998</v>
      </c>
      <c r="E318" s="3">
        <f t="shared" si="25"/>
        <v>658189.51549999998</v>
      </c>
      <c r="F318" s="3">
        <f t="shared" si="26"/>
        <v>77924.755205534864</v>
      </c>
    </row>
    <row r="319" spans="1:6">
      <c r="A319" s="3">
        <f t="shared" si="24"/>
        <v>318</v>
      </c>
      <c r="B319">
        <f>Intermediate!K319*(Intermediate!$Q$7-Intermediate!H319)</f>
        <v>737124.62849373941</v>
      </c>
      <c r="C319" s="3">
        <f t="shared" si="22"/>
        <v>627000</v>
      </c>
      <c r="D319" s="3">
        <f t="shared" si="23"/>
        <v>32792.637000000002</v>
      </c>
      <c r="E319" s="3">
        <f t="shared" si="25"/>
        <v>659792.63699999999</v>
      </c>
      <c r="F319" s="3">
        <f t="shared" si="26"/>
        <v>77331.991493739421</v>
      </c>
    </row>
    <row r="320" spans="1:6">
      <c r="A320" s="3">
        <f t="shared" si="24"/>
        <v>319</v>
      </c>
      <c r="B320">
        <f>Intermediate!K320*(Intermediate!$Q$7-Intermediate!H320)</f>
        <v>738130.16447912855</v>
      </c>
      <c r="C320" s="3">
        <f t="shared" si="22"/>
        <v>628500</v>
      </c>
      <c r="D320" s="3">
        <f t="shared" si="23"/>
        <v>32895.758499999996</v>
      </c>
      <c r="E320" s="3">
        <f t="shared" si="25"/>
        <v>661395.7585</v>
      </c>
      <c r="F320" s="3">
        <f t="shared" si="26"/>
        <v>76734.405979128554</v>
      </c>
    </row>
    <row r="321" spans="1:6">
      <c r="A321" s="3">
        <f t="shared" si="24"/>
        <v>320</v>
      </c>
      <c r="B321">
        <f>Intermediate!K321*(Intermediate!$Q$7-Intermediate!H321)</f>
        <v>739130.91219775309</v>
      </c>
      <c r="C321" s="3">
        <f t="shared" si="22"/>
        <v>630000</v>
      </c>
      <c r="D321" s="3">
        <f t="shared" si="23"/>
        <v>32998.879999999997</v>
      </c>
      <c r="E321" s="3">
        <f t="shared" si="25"/>
        <v>662998.88</v>
      </c>
      <c r="F321" s="3">
        <f t="shared" si="26"/>
        <v>76132.032197753084</v>
      </c>
    </row>
    <row r="322" spans="1:6">
      <c r="A322" s="3">
        <f t="shared" si="24"/>
        <v>321</v>
      </c>
      <c r="B322">
        <f>Intermediate!K322*(Intermediate!$Q$7-Intermediate!H322)</f>
        <v>740126.90488604712</v>
      </c>
      <c r="C322" s="3">
        <f t="shared" ref="C322:C385" si="27">(A322&gt;0)*($N$11+2*A322*$N$12)</f>
        <v>631500</v>
      </c>
      <c r="D322" s="3">
        <f t="shared" ref="D322:D385" si="28">( ( ( (2*A322/$N$8) + $N$9 )*$N$7 )-A322 )*$K$15</f>
        <v>33102.001499999998</v>
      </c>
      <c r="E322" s="3">
        <f t="shared" si="25"/>
        <v>664602.00150000001</v>
      </c>
      <c r="F322" s="3">
        <f t="shared" si="26"/>
        <v>75524.90338604711</v>
      </c>
    </row>
    <row r="323" spans="1:6">
      <c r="A323" s="3">
        <f t="shared" ref="A323:A386" si="29" xml:space="preserve"> A322+$K$20</f>
        <v>322</v>
      </c>
      <c r="B323">
        <f>Intermediate!K323*(Intermediate!$Q$7-Intermediate!H323)</f>
        <v>741118.17548377381</v>
      </c>
      <c r="C323" s="3">
        <f t="shared" si="27"/>
        <v>633000</v>
      </c>
      <c r="D323" s="3">
        <f t="shared" si="28"/>
        <v>33205.123</v>
      </c>
      <c r="E323" s="3">
        <f t="shared" si="25"/>
        <v>666205.12300000002</v>
      </c>
      <c r="F323" s="3">
        <f t="shared" si="26"/>
        <v>74913.05248377379</v>
      </c>
    </row>
    <row r="324" spans="1:6">
      <c r="A324" s="3">
        <f t="shared" si="29"/>
        <v>323</v>
      </c>
      <c r="B324">
        <f>Intermediate!K324*(Intermediate!$Q$7-Intermediate!H324)</f>
        <v>742104.75663733413</v>
      </c>
      <c r="C324" s="3">
        <f t="shared" si="27"/>
        <v>634500</v>
      </c>
      <c r="D324" s="3">
        <f t="shared" si="28"/>
        <v>33308.244500000001</v>
      </c>
      <c r="E324" s="3">
        <f t="shared" si="25"/>
        <v>667808.24450000003</v>
      </c>
      <c r="F324" s="3">
        <f t="shared" si="26"/>
        <v>74296.512137334095</v>
      </c>
    </row>
    <row r="325" spans="1:6">
      <c r="A325" s="3">
        <f t="shared" si="29"/>
        <v>324</v>
      </c>
      <c r="B325">
        <f>Intermediate!K325*(Intermediate!$Q$7-Intermediate!H325)</f>
        <v>743086.6807026685</v>
      </c>
      <c r="C325" s="3">
        <f t="shared" si="27"/>
        <v>636000</v>
      </c>
      <c r="D325" s="3">
        <f t="shared" si="28"/>
        <v>33411.366000000002</v>
      </c>
      <c r="E325" s="3">
        <f t="shared" si="25"/>
        <v>669411.36600000004</v>
      </c>
      <c r="F325" s="3">
        <f t="shared" si="26"/>
        <v>73675.31470266846</v>
      </c>
    </row>
    <row r="326" spans="1:6">
      <c r="A326" s="3">
        <f t="shared" si="29"/>
        <v>325</v>
      </c>
      <c r="B326">
        <f>Intermediate!K326*(Intermediate!$Q$7-Intermediate!H326)</f>
        <v>744063.97974857606</v>
      </c>
      <c r="C326" s="3">
        <f t="shared" si="27"/>
        <v>637500</v>
      </c>
      <c r="D326" s="3">
        <f t="shared" si="28"/>
        <v>33514.487499999996</v>
      </c>
      <c r="E326" s="3">
        <f t="shared" si="25"/>
        <v>671014.48750000005</v>
      </c>
      <c r="F326" s="3">
        <f t="shared" si="26"/>
        <v>73049.492248576018</v>
      </c>
    </row>
    <row r="327" spans="1:6">
      <c r="A327" s="3">
        <f t="shared" si="29"/>
        <v>326</v>
      </c>
      <c r="B327">
        <f>Intermediate!K327*(Intermediate!$Q$7-Intermediate!H327)</f>
        <v>745036.68555949803</v>
      </c>
      <c r="C327" s="3">
        <f t="shared" si="27"/>
        <v>639000</v>
      </c>
      <c r="D327" s="3">
        <f t="shared" si="28"/>
        <v>33617.608999999997</v>
      </c>
      <c r="E327" s="3">
        <f t="shared" si="25"/>
        <v>672617.60899999994</v>
      </c>
      <c r="F327" s="3">
        <f t="shared" si="26"/>
        <v>72419.076559498091</v>
      </c>
    </row>
    <row r="328" spans="1:6">
      <c r="A328" s="3">
        <f t="shared" si="29"/>
        <v>327</v>
      </c>
      <c r="B328">
        <f>Intermediate!K328*(Intermediate!$Q$7-Intermediate!H328)</f>
        <v>746004.82963868883</v>
      </c>
      <c r="C328" s="3">
        <f t="shared" si="27"/>
        <v>640500</v>
      </c>
      <c r="D328" s="3">
        <f t="shared" si="28"/>
        <v>33720.730499999998</v>
      </c>
      <c r="E328" s="3">
        <f t="shared" si="25"/>
        <v>674220.73049999995</v>
      </c>
      <c r="F328" s="3">
        <f t="shared" si="26"/>
        <v>71784.099138688878</v>
      </c>
    </row>
    <row r="329" spans="1:6">
      <c r="A329" s="3">
        <f t="shared" si="29"/>
        <v>328</v>
      </c>
      <c r="B329">
        <f>Intermediate!K329*(Intermediate!$Q$7-Intermediate!H329)</f>
        <v>746968.44321111054</v>
      </c>
      <c r="C329" s="3">
        <f t="shared" si="27"/>
        <v>642000</v>
      </c>
      <c r="D329" s="3">
        <f t="shared" si="28"/>
        <v>33823.851999999999</v>
      </c>
      <c r="E329" s="3">
        <f t="shared" si="25"/>
        <v>675823.85199999996</v>
      </c>
      <c r="F329" s="3">
        <f t="shared" si="26"/>
        <v>71144.591211110586</v>
      </c>
    </row>
    <row r="330" spans="1:6">
      <c r="A330" s="3">
        <f t="shared" si="29"/>
        <v>329</v>
      </c>
      <c r="B330">
        <f>Intermediate!K330*(Intermediate!$Q$7-Intermediate!H330)</f>
        <v>747927.55722631642</v>
      </c>
      <c r="C330" s="3">
        <f t="shared" si="27"/>
        <v>643500</v>
      </c>
      <c r="D330" s="3">
        <f t="shared" si="28"/>
        <v>33926.9735</v>
      </c>
      <c r="E330" s="3">
        <f t="shared" si="25"/>
        <v>677426.97349999996</v>
      </c>
      <c r="F330" s="3">
        <f t="shared" si="26"/>
        <v>70500.583726316458</v>
      </c>
    </row>
    <row r="331" spans="1:6">
      <c r="A331" s="3">
        <f t="shared" si="29"/>
        <v>330</v>
      </c>
      <c r="B331">
        <f>Intermediate!K331*(Intermediate!$Q$7-Intermediate!H331)</f>
        <v>748882.20236137393</v>
      </c>
      <c r="C331" s="3">
        <f t="shared" si="27"/>
        <v>645000</v>
      </c>
      <c r="D331" s="3">
        <f t="shared" si="28"/>
        <v>34030.095000000001</v>
      </c>
      <c r="E331" s="3">
        <f t="shared" si="25"/>
        <v>679030.09499999997</v>
      </c>
      <c r="F331" s="3">
        <f t="shared" si="26"/>
        <v>69852.107361373957</v>
      </c>
    </row>
    <row r="332" spans="1:6">
      <c r="A332" s="3">
        <f t="shared" si="29"/>
        <v>331</v>
      </c>
      <c r="B332">
        <f>Intermediate!K332*(Intermediate!$Q$7-Intermediate!H332)</f>
        <v>749832.40902381262</v>
      </c>
      <c r="C332" s="3">
        <f t="shared" si="27"/>
        <v>646500</v>
      </c>
      <c r="D332" s="3">
        <f t="shared" si="28"/>
        <v>34133.216500000002</v>
      </c>
      <c r="E332" s="3">
        <f t="shared" si="25"/>
        <v>680633.21649999998</v>
      </c>
      <c r="F332" s="3">
        <f t="shared" si="26"/>
        <v>69199.192523812642</v>
      </c>
    </row>
    <row r="333" spans="1:6">
      <c r="A333" s="3">
        <f t="shared" si="29"/>
        <v>332</v>
      </c>
      <c r="B333">
        <f>Intermediate!K333*(Intermediate!$Q$7-Intermediate!H333)</f>
        <v>750778.20735431835</v>
      </c>
      <c r="C333" s="3">
        <f t="shared" si="27"/>
        <v>648000</v>
      </c>
      <c r="D333" s="3">
        <f t="shared" si="28"/>
        <v>34236.337999999996</v>
      </c>
      <c r="E333" s="3">
        <f t="shared" si="25"/>
        <v>682236.33799999999</v>
      </c>
      <c r="F333" s="3">
        <f t="shared" si="26"/>
        <v>68541.869354318362</v>
      </c>
    </row>
    <row r="334" spans="1:6">
      <c r="A334" s="3">
        <f t="shared" si="29"/>
        <v>333</v>
      </c>
      <c r="B334">
        <f>Intermediate!K334*(Intermediate!$Q$7-Intermediate!H334)</f>
        <v>751719.62722949078</v>
      </c>
      <c r="C334" s="3">
        <f t="shared" si="27"/>
        <v>649500</v>
      </c>
      <c r="D334" s="3">
        <f t="shared" si="28"/>
        <v>34339.459499999997</v>
      </c>
      <c r="E334" s="3">
        <f t="shared" si="25"/>
        <v>683839.4595</v>
      </c>
      <c r="F334" s="3">
        <f t="shared" si="26"/>
        <v>67880.167729490786</v>
      </c>
    </row>
    <row r="335" spans="1:6">
      <c r="A335" s="3">
        <f t="shared" si="29"/>
        <v>334</v>
      </c>
      <c r="B335">
        <f>Intermediate!K335*(Intermediate!$Q$7-Intermediate!H335)</f>
        <v>752656.69826481829</v>
      </c>
      <c r="C335" s="3">
        <f t="shared" si="27"/>
        <v>651000</v>
      </c>
      <c r="D335" s="3">
        <f t="shared" si="28"/>
        <v>34442.580999999998</v>
      </c>
      <c r="E335" s="3">
        <f t="shared" si="25"/>
        <v>685442.58100000001</v>
      </c>
      <c r="F335" s="3">
        <f t="shared" si="26"/>
        <v>67214.117264818284</v>
      </c>
    </row>
    <row r="336" spans="1:6">
      <c r="A336" s="3">
        <f t="shared" si="29"/>
        <v>335</v>
      </c>
      <c r="B336">
        <f>Intermediate!K336*(Intermediate!$Q$7-Intermediate!H336)</f>
        <v>753589.44981721602</v>
      </c>
      <c r="C336" s="3">
        <f t="shared" si="27"/>
        <v>652500</v>
      </c>
      <c r="D336" s="3">
        <f t="shared" si="28"/>
        <v>34545.702499999999</v>
      </c>
      <c r="E336" s="3">
        <f t="shared" si="25"/>
        <v>687045.70250000001</v>
      </c>
      <c r="F336" s="3">
        <f t="shared" si="26"/>
        <v>66543.74731721601</v>
      </c>
    </row>
    <row r="337" spans="1:6">
      <c r="A337" s="3">
        <f t="shared" si="29"/>
        <v>336</v>
      </c>
      <c r="B337">
        <f>Intermediate!K337*(Intermediate!$Q$7-Intermediate!H337)</f>
        <v>754517.91098768311</v>
      </c>
      <c r="C337" s="3">
        <f t="shared" si="27"/>
        <v>654000</v>
      </c>
      <c r="D337" s="3">
        <f t="shared" si="28"/>
        <v>34648.824000000001</v>
      </c>
      <c r="E337" s="3">
        <f t="shared" si="25"/>
        <v>688648.82400000002</v>
      </c>
      <c r="F337" s="3">
        <f t="shared" si="26"/>
        <v>65869.086987683084</v>
      </c>
    </row>
    <row r="338" spans="1:6">
      <c r="A338" s="3">
        <f t="shared" si="29"/>
        <v>337</v>
      </c>
      <c r="B338">
        <f>Intermediate!K338*(Intermediate!$Q$7-Intermediate!H338)</f>
        <v>755442.11062418518</v>
      </c>
      <c r="C338" s="3">
        <f t="shared" si="27"/>
        <v>655500</v>
      </c>
      <c r="D338" s="3">
        <f t="shared" si="28"/>
        <v>34751.945500000002</v>
      </c>
      <c r="E338" s="3">
        <f t="shared" si="25"/>
        <v>690251.94550000003</v>
      </c>
      <c r="F338" s="3">
        <f t="shared" si="26"/>
        <v>65190.16512418515</v>
      </c>
    </row>
    <row r="339" spans="1:6">
      <c r="A339" s="3">
        <f t="shared" si="29"/>
        <v>338</v>
      </c>
      <c r="B339">
        <f>Intermediate!K339*(Intermediate!$Q$7-Intermediate!H339)</f>
        <v>756362.07732410927</v>
      </c>
      <c r="C339" s="3">
        <f t="shared" si="27"/>
        <v>657000</v>
      </c>
      <c r="D339" s="3">
        <f t="shared" si="28"/>
        <v>34855.067000000003</v>
      </c>
      <c r="E339" s="3">
        <f t="shared" si="25"/>
        <v>691855.06700000004</v>
      </c>
      <c r="F339" s="3">
        <f t="shared" si="26"/>
        <v>64507.010324109229</v>
      </c>
    </row>
    <row r="340" spans="1:6">
      <c r="A340" s="3">
        <f t="shared" si="29"/>
        <v>339</v>
      </c>
      <c r="B340">
        <f>Intermediate!K340*(Intermediate!$Q$7-Intermediate!H340)</f>
        <v>757277.83943685214</v>
      </c>
      <c r="C340" s="3">
        <f t="shared" si="27"/>
        <v>658500</v>
      </c>
      <c r="D340" s="3">
        <f t="shared" si="28"/>
        <v>34958.188499999997</v>
      </c>
      <c r="E340" s="3">
        <f t="shared" si="25"/>
        <v>693458.18850000005</v>
      </c>
      <c r="F340" s="3">
        <f t="shared" si="26"/>
        <v>63819.650936852093</v>
      </c>
    </row>
    <row r="341" spans="1:6">
      <c r="A341" s="3">
        <f t="shared" si="29"/>
        <v>340</v>
      </c>
      <c r="B341">
        <f>Intermediate!K341*(Intermediate!$Q$7-Intermediate!H341)</f>
        <v>758189.42506652954</v>
      </c>
      <c r="C341" s="3">
        <f t="shared" si="27"/>
        <v>660000</v>
      </c>
      <c r="D341" s="3">
        <f t="shared" si="28"/>
        <v>35061.31</v>
      </c>
      <c r="E341" s="3">
        <f t="shared" si="25"/>
        <v>695061.31</v>
      </c>
      <c r="F341" s="3">
        <f t="shared" si="26"/>
        <v>63128.115066529484</v>
      </c>
    </row>
    <row r="342" spans="1:6">
      <c r="A342" s="3">
        <f t="shared" si="29"/>
        <v>341</v>
      </c>
      <c r="B342">
        <f>Intermediate!K342*(Intermediate!$Q$7-Intermediate!H342)</f>
        <v>759096.86207442463</v>
      </c>
      <c r="C342" s="3">
        <f t="shared" si="27"/>
        <v>661500</v>
      </c>
      <c r="D342" s="3">
        <f t="shared" si="28"/>
        <v>35164.431499999999</v>
      </c>
      <c r="E342" s="3">
        <f t="shared" si="25"/>
        <v>696664.43149999995</v>
      </c>
      <c r="F342" s="3">
        <f t="shared" si="26"/>
        <v>62432.430574424681</v>
      </c>
    </row>
    <row r="343" spans="1:6">
      <c r="A343" s="3">
        <f t="shared" si="29"/>
        <v>342</v>
      </c>
      <c r="B343">
        <f>Intermediate!K343*(Intermediate!$Q$7-Intermediate!H343)</f>
        <v>760000.17808146251</v>
      </c>
      <c r="C343" s="3">
        <f t="shared" si="27"/>
        <v>663000</v>
      </c>
      <c r="D343" s="3">
        <f t="shared" si="28"/>
        <v>35267.553</v>
      </c>
      <c r="E343" s="3">
        <f t="shared" si="25"/>
        <v>698267.55299999996</v>
      </c>
      <c r="F343" s="3">
        <f t="shared" si="26"/>
        <v>61732.625081462553</v>
      </c>
    </row>
    <row r="344" spans="1:6">
      <c r="A344" s="3">
        <f t="shared" si="29"/>
        <v>343</v>
      </c>
      <c r="B344">
        <f>Intermediate!K344*(Intermediate!$Q$7-Intermediate!H344)</f>
        <v>760899.40047075786</v>
      </c>
      <c r="C344" s="3">
        <f t="shared" si="27"/>
        <v>664500</v>
      </c>
      <c r="D344" s="3">
        <f t="shared" si="28"/>
        <v>35370.674500000001</v>
      </c>
      <c r="E344" s="3">
        <f t="shared" ref="E344:E407" si="30">C344+D344</f>
        <v>699870.67449999996</v>
      </c>
      <c r="F344" s="3">
        <f t="shared" ref="F344:F407" si="31">B344-E344</f>
        <v>61028.725970757892</v>
      </c>
    </row>
    <row r="345" spans="1:6">
      <c r="A345" s="3">
        <f t="shared" si="29"/>
        <v>344</v>
      </c>
      <c r="B345">
        <f>Intermediate!K345*(Intermediate!$Q$7-Intermediate!H345)</f>
        <v>761794.5563901182</v>
      </c>
      <c r="C345" s="3">
        <f t="shared" si="27"/>
        <v>666000</v>
      </c>
      <c r="D345" s="3">
        <f t="shared" si="28"/>
        <v>35473.796000000002</v>
      </c>
      <c r="E345" s="3">
        <f t="shared" si="30"/>
        <v>701473.79599999997</v>
      </c>
      <c r="F345" s="3">
        <f t="shared" si="31"/>
        <v>60320.76039011823</v>
      </c>
    </row>
    <row r="346" spans="1:6">
      <c r="A346" s="3">
        <f t="shared" si="29"/>
        <v>345</v>
      </c>
      <c r="B346">
        <f>Intermediate!K346*(Intermediate!$Q$7-Intermediate!H346)</f>
        <v>762685.67275433149</v>
      </c>
      <c r="C346" s="3">
        <f t="shared" si="27"/>
        <v>667500</v>
      </c>
      <c r="D346" s="3">
        <f t="shared" si="28"/>
        <v>35576.917499999996</v>
      </c>
      <c r="E346" s="3">
        <f t="shared" si="30"/>
        <v>703076.91749999998</v>
      </c>
      <c r="F346" s="3">
        <f t="shared" si="31"/>
        <v>59608.755254331511</v>
      </c>
    </row>
    <row r="347" spans="1:6">
      <c r="A347" s="3">
        <f t="shared" si="29"/>
        <v>346</v>
      </c>
      <c r="B347">
        <f>Intermediate!K347*(Intermediate!$Q$7-Intermediate!H347)</f>
        <v>763572.77624759683</v>
      </c>
      <c r="C347" s="3">
        <f t="shared" si="27"/>
        <v>669000</v>
      </c>
      <c r="D347" s="3">
        <f t="shared" si="28"/>
        <v>35680.038999999997</v>
      </c>
      <c r="E347" s="3">
        <f t="shared" si="30"/>
        <v>704680.03899999999</v>
      </c>
      <c r="F347" s="3">
        <f t="shared" si="31"/>
        <v>58892.737247596844</v>
      </c>
    </row>
    <row r="348" spans="1:6">
      <c r="A348" s="3">
        <f t="shared" si="29"/>
        <v>347</v>
      </c>
      <c r="B348">
        <f>Intermediate!K348*(Intermediate!$Q$7-Intermediate!H348)</f>
        <v>764455.89332610648</v>
      </c>
      <c r="C348" s="3">
        <f t="shared" si="27"/>
        <v>670500</v>
      </c>
      <c r="D348" s="3">
        <f t="shared" si="28"/>
        <v>35783.160499999998</v>
      </c>
      <c r="E348" s="3">
        <f t="shared" si="30"/>
        <v>706283.1605</v>
      </c>
      <c r="F348" s="3">
        <f t="shared" si="31"/>
        <v>58172.732826106483</v>
      </c>
    </row>
    <row r="349" spans="1:6">
      <c r="A349" s="3">
        <f t="shared" si="29"/>
        <v>348</v>
      </c>
      <c r="B349">
        <f>Intermediate!K349*(Intermediate!$Q$7-Intermediate!H349)</f>
        <v>765335.0502199888</v>
      </c>
      <c r="C349" s="3">
        <f t="shared" si="27"/>
        <v>672000</v>
      </c>
      <c r="D349" s="3">
        <f t="shared" si="28"/>
        <v>35886.281999999999</v>
      </c>
      <c r="E349" s="3">
        <f t="shared" si="30"/>
        <v>707886.28200000001</v>
      </c>
      <c r="F349" s="3">
        <f t="shared" si="31"/>
        <v>57448.768219988793</v>
      </c>
    </row>
    <row r="350" spans="1:6">
      <c r="A350" s="3">
        <f t="shared" si="29"/>
        <v>349</v>
      </c>
      <c r="B350">
        <f>Intermediate!K350*(Intermediate!$Q$7-Intermediate!H350)</f>
        <v>766210.27293602447</v>
      </c>
      <c r="C350" s="3">
        <f t="shared" si="27"/>
        <v>673500</v>
      </c>
      <c r="D350" s="3">
        <f t="shared" si="28"/>
        <v>35989.4035</v>
      </c>
      <c r="E350" s="3">
        <f t="shared" si="30"/>
        <v>709489.40350000001</v>
      </c>
      <c r="F350" s="3">
        <f t="shared" si="31"/>
        <v>56720.869436024455</v>
      </c>
    </row>
    <row r="351" spans="1:6">
      <c r="A351" s="3">
        <f t="shared" si="29"/>
        <v>350</v>
      </c>
      <c r="B351">
        <f>Intermediate!K351*(Intermediate!$Q$7-Intermediate!H351)</f>
        <v>767081.58725963777</v>
      </c>
      <c r="C351" s="3">
        <f t="shared" si="27"/>
        <v>675000</v>
      </c>
      <c r="D351" s="3">
        <f t="shared" si="28"/>
        <v>36092.525000000001</v>
      </c>
      <c r="E351" s="3">
        <f t="shared" si="30"/>
        <v>711092.52500000002</v>
      </c>
      <c r="F351" s="3">
        <f t="shared" si="31"/>
        <v>55989.062259637751</v>
      </c>
    </row>
    <row r="352" spans="1:6">
      <c r="A352" s="3">
        <f t="shared" si="29"/>
        <v>351</v>
      </c>
      <c r="B352">
        <f>Intermediate!K352*(Intermediate!$Q$7-Intermediate!H352)</f>
        <v>767949.01875737961</v>
      </c>
      <c r="C352" s="3">
        <f t="shared" si="27"/>
        <v>676500</v>
      </c>
      <c r="D352" s="3">
        <f t="shared" si="28"/>
        <v>36195.646500000003</v>
      </c>
      <c r="E352" s="3">
        <f t="shared" si="30"/>
        <v>712695.64650000003</v>
      </c>
      <c r="F352" s="3">
        <f t="shared" si="31"/>
        <v>55253.372257379582</v>
      </c>
    </row>
    <row r="353" spans="1:6">
      <c r="A353" s="3">
        <f t="shared" si="29"/>
        <v>352</v>
      </c>
      <c r="B353">
        <f>Intermediate!K353*(Intermediate!$Q$7-Intermediate!H353)</f>
        <v>768812.59277897433</v>
      </c>
      <c r="C353" s="3">
        <f t="shared" si="27"/>
        <v>678000</v>
      </c>
      <c r="D353" s="3">
        <f t="shared" si="28"/>
        <v>36298.767999999996</v>
      </c>
      <c r="E353" s="3">
        <f t="shared" si="30"/>
        <v>714298.76800000004</v>
      </c>
      <c r="F353" s="3">
        <f t="shared" si="31"/>
        <v>54513.824778974289</v>
      </c>
    </row>
    <row r="354" spans="1:6">
      <c r="A354" s="3">
        <f t="shared" si="29"/>
        <v>353</v>
      </c>
      <c r="B354">
        <f>Intermediate!K354*(Intermediate!$Q$7-Intermediate!H354)</f>
        <v>769672.33445965184</v>
      </c>
      <c r="C354" s="3">
        <f t="shared" si="27"/>
        <v>679500</v>
      </c>
      <c r="D354" s="3">
        <f t="shared" si="28"/>
        <v>36401.889499999997</v>
      </c>
      <c r="E354" s="3">
        <f t="shared" si="30"/>
        <v>715901.88950000005</v>
      </c>
      <c r="F354" s="3">
        <f t="shared" si="31"/>
        <v>53770.444959651795</v>
      </c>
    </row>
    <row r="355" spans="1:6">
      <c r="A355" s="3">
        <f t="shared" si="29"/>
        <v>354</v>
      </c>
      <c r="B355">
        <f>Intermediate!K355*(Intermediate!$Q$7-Intermediate!H355)</f>
        <v>770528.26872228947</v>
      </c>
      <c r="C355" s="3">
        <f t="shared" si="27"/>
        <v>681000</v>
      </c>
      <c r="D355" s="3">
        <f t="shared" si="28"/>
        <v>36505.010999999999</v>
      </c>
      <c r="E355" s="3">
        <f t="shared" si="30"/>
        <v>717505.01099999994</v>
      </c>
      <c r="F355" s="3">
        <f t="shared" si="31"/>
        <v>53023.257722289534</v>
      </c>
    </row>
    <row r="356" spans="1:6">
      <c r="A356" s="3">
        <f t="shared" si="29"/>
        <v>355</v>
      </c>
      <c r="B356">
        <f>Intermediate!K356*(Intermediate!$Q$7-Intermediate!H356)</f>
        <v>771380.42027954001</v>
      </c>
      <c r="C356" s="3">
        <f t="shared" si="27"/>
        <v>682500</v>
      </c>
      <c r="D356" s="3">
        <f t="shared" si="28"/>
        <v>36608.1325</v>
      </c>
      <c r="E356" s="3">
        <f t="shared" si="30"/>
        <v>719108.13249999995</v>
      </c>
      <c r="F356" s="3">
        <f t="shared" si="31"/>
        <v>52272.287779540056</v>
      </c>
    </row>
    <row r="357" spans="1:6">
      <c r="A357" s="3">
        <f t="shared" si="29"/>
        <v>356</v>
      </c>
      <c r="B357">
        <f>Intermediate!K357*(Intermediate!$Q$7-Intermediate!H357)</f>
        <v>772228.81363606488</v>
      </c>
      <c r="C357" s="3">
        <f t="shared" si="27"/>
        <v>684000</v>
      </c>
      <c r="D357" s="3">
        <f t="shared" si="28"/>
        <v>36711.254000000001</v>
      </c>
      <c r="E357" s="3">
        <f t="shared" si="30"/>
        <v>720711.25399999996</v>
      </c>
      <c r="F357" s="3">
        <f t="shared" si="31"/>
        <v>51517.559636064922</v>
      </c>
    </row>
    <row r="358" spans="1:6">
      <c r="A358" s="3">
        <f t="shared" si="29"/>
        <v>357</v>
      </c>
      <c r="B358">
        <f>Intermediate!K358*(Intermediate!$Q$7-Intermediate!H358)</f>
        <v>773073.47309053771</v>
      </c>
      <c r="C358" s="3">
        <f t="shared" si="27"/>
        <v>685500</v>
      </c>
      <c r="D358" s="3">
        <f t="shared" si="28"/>
        <v>36814.375500000002</v>
      </c>
      <c r="E358" s="3">
        <f t="shared" si="30"/>
        <v>722314.37549999997</v>
      </c>
      <c r="F358" s="3">
        <f t="shared" si="31"/>
        <v>50759.097590537742</v>
      </c>
    </row>
    <row r="359" spans="1:6">
      <c r="A359" s="3">
        <f t="shared" si="29"/>
        <v>358</v>
      </c>
      <c r="B359">
        <f>Intermediate!K359*(Intermediate!$Q$7-Intermediate!H359)</f>
        <v>773914.42273779504</v>
      </c>
      <c r="C359" s="3">
        <f t="shared" si="27"/>
        <v>687000</v>
      </c>
      <c r="D359" s="3">
        <f t="shared" si="28"/>
        <v>36917.496999999996</v>
      </c>
      <c r="E359" s="3">
        <f t="shared" si="30"/>
        <v>723917.49699999997</v>
      </c>
      <c r="F359" s="3">
        <f t="shared" si="31"/>
        <v>49996.925737795071</v>
      </c>
    </row>
    <row r="360" spans="1:6">
      <c r="A360" s="3">
        <f t="shared" si="29"/>
        <v>359</v>
      </c>
      <c r="B360">
        <f>Intermediate!K360*(Intermediate!$Q$7-Intermediate!H360)</f>
        <v>774751.68647083302</v>
      </c>
      <c r="C360" s="3">
        <f t="shared" si="27"/>
        <v>688500</v>
      </c>
      <c r="D360" s="3">
        <f t="shared" si="28"/>
        <v>37020.618499999997</v>
      </c>
      <c r="E360" s="3">
        <f t="shared" si="30"/>
        <v>725520.61849999998</v>
      </c>
      <c r="F360" s="3">
        <f t="shared" si="31"/>
        <v>49231.067970833043</v>
      </c>
    </row>
    <row r="361" spans="1:6">
      <c r="A361" s="3">
        <f t="shared" si="29"/>
        <v>360</v>
      </c>
      <c r="B361">
        <f>Intermediate!K361*(Intermediate!$Q$7-Intermediate!H361)</f>
        <v>775585.28798290668</v>
      </c>
      <c r="C361" s="3">
        <f t="shared" si="27"/>
        <v>690000</v>
      </c>
      <c r="D361" s="3">
        <f t="shared" si="28"/>
        <v>37123.74</v>
      </c>
      <c r="E361" s="3">
        <f t="shared" si="30"/>
        <v>727123.74</v>
      </c>
      <c r="F361" s="3">
        <f t="shared" si="31"/>
        <v>48461.54798290669</v>
      </c>
    </row>
    <row r="362" spans="1:6">
      <c r="A362" s="3">
        <f t="shared" si="29"/>
        <v>361</v>
      </c>
      <c r="B362">
        <f>Intermediate!K362*(Intermediate!$Q$7-Intermediate!H362)</f>
        <v>776415.25076950854</v>
      </c>
      <c r="C362" s="3">
        <f t="shared" si="27"/>
        <v>691500</v>
      </c>
      <c r="D362" s="3">
        <f t="shared" si="28"/>
        <v>37226.861499999999</v>
      </c>
      <c r="E362" s="3">
        <f t="shared" si="30"/>
        <v>728726.8615</v>
      </c>
      <c r="F362" s="3">
        <f t="shared" si="31"/>
        <v>47688.389269508538</v>
      </c>
    </row>
    <row r="363" spans="1:6">
      <c r="A363" s="3">
        <f t="shared" si="29"/>
        <v>362</v>
      </c>
      <c r="B363">
        <f>Intermediate!K363*(Intermediate!$Q$7-Intermediate!H363)</f>
        <v>777241.59813039971</v>
      </c>
      <c r="C363" s="3">
        <f t="shared" si="27"/>
        <v>693000</v>
      </c>
      <c r="D363" s="3">
        <f t="shared" si="28"/>
        <v>37329.983</v>
      </c>
      <c r="E363" s="3">
        <f t="shared" si="30"/>
        <v>730329.98300000001</v>
      </c>
      <c r="F363" s="3">
        <f t="shared" si="31"/>
        <v>46911.615130399703</v>
      </c>
    </row>
    <row r="364" spans="1:6">
      <c r="A364" s="3">
        <f t="shared" si="29"/>
        <v>363</v>
      </c>
      <c r="B364">
        <f>Intermediate!K364*(Intermediate!$Q$7-Intermediate!H364)</f>
        <v>778064.35317148443</v>
      </c>
      <c r="C364" s="3">
        <f t="shared" si="27"/>
        <v>694500</v>
      </c>
      <c r="D364" s="3">
        <f t="shared" si="28"/>
        <v>37433.104500000001</v>
      </c>
      <c r="E364" s="3">
        <f t="shared" si="30"/>
        <v>731933.10450000002</v>
      </c>
      <c r="F364" s="3">
        <f t="shared" si="31"/>
        <v>46131.248671484413</v>
      </c>
    </row>
    <row r="365" spans="1:6">
      <c r="A365" s="3">
        <f t="shared" si="29"/>
        <v>364</v>
      </c>
      <c r="B365">
        <f>Intermediate!K365*(Intermediate!$Q$7-Intermediate!H365)</f>
        <v>778883.53880695021</v>
      </c>
      <c r="C365" s="3">
        <f t="shared" si="27"/>
        <v>696000</v>
      </c>
      <c r="D365" s="3">
        <f t="shared" si="28"/>
        <v>37536.226000000002</v>
      </c>
      <c r="E365" s="3">
        <f t="shared" si="30"/>
        <v>733536.22600000002</v>
      </c>
      <c r="F365" s="3">
        <f t="shared" si="31"/>
        <v>45347.312806950184</v>
      </c>
    </row>
    <row r="366" spans="1:6">
      <c r="A366" s="3">
        <f t="shared" si="29"/>
        <v>365</v>
      </c>
      <c r="B366">
        <f>Intermediate!K366*(Intermediate!$Q$7-Intermediate!H366)</f>
        <v>779699.17776090198</v>
      </c>
      <c r="C366" s="3">
        <f t="shared" si="27"/>
        <v>697500</v>
      </c>
      <c r="D366" s="3">
        <f t="shared" si="28"/>
        <v>37639.347499999996</v>
      </c>
      <c r="E366" s="3">
        <f t="shared" si="30"/>
        <v>735139.34750000003</v>
      </c>
      <c r="F366" s="3">
        <f t="shared" si="31"/>
        <v>44559.830260901945</v>
      </c>
    </row>
    <row r="367" spans="1:6">
      <c r="A367" s="3">
        <f t="shared" si="29"/>
        <v>366</v>
      </c>
      <c r="B367">
        <f>Intermediate!K367*(Intermediate!$Q$7-Intermediate!H367)</f>
        <v>780511.29256948258</v>
      </c>
      <c r="C367" s="3">
        <f t="shared" si="27"/>
        <v>699000</v>
      </c>
      <c r="D367" s="3">
        <f t="shared" si="28"/>
        <v>37742.468999999997</v>
      </c>
      <c r="E367" s="3">
        <f t="shared" si="30"/>
        <v>736742.46900000004</v>
      </c>
      <c r="F367" s="3">
        <f t="shared" si="31"/>
        <v>43768.823569482542</v>
      </c>
    </row>
    <row r="368" spans="1:6">
      <c r="A368" s="3">
        <f t="shared" si="29"/>
        <v>367</v>
      </c>
      <c r="B368">
        <f>Intermediate!K368*(Intermediate!$Q$7-Intermediate!H368)</f>
        <v>781319.90558274405</v>
      </c>
      <c r="C368" s="3">
        <f t="shared" si="27"/>
        <v>700500</v>
      </c>
      <c r="D368" s="3">
        <f t="shared" si="28"/>
        <v>37845.590499999998</v>
      </c>
      <c r="E368" s="3">
        <f t="shared" si="30"/>
        <v>738345.59050000005</v>
      </c>
      <c r="F368" s="3">
        <f t="shared" si="31"/>
        <v>42974.315082743997</v>
      </c>
    </row>
    <row r="369" spans="1:6">
      <c r="A369" s="3">
        <f t="shared" si="29"/>
        <v>368</v>
      </c>
      <c r="B369">
        <f>Intermediate!K369*(Intermediate!$Q$7-Intermediate!H369)</f>
        <v>782125.03896639717</v>
      </c>
      <c r="C369" s="3">
        <f t="shared" si="27"/>
        <v>702000</v>
      </c>
      <c r="D369" s="3">
        <f t="shared" si="28"/>
        <v>37948.712</v>
      </c>
      <c r="E369" s="3">
        <f t="shared" si="30"/>
        <v>739948.71200000006</v>
      </c>
      <c r="F369" s="3">
        <f t="shared" si="31"/>
        <v>42176.326966397115</v>
      </c>
    </row>
    <row r="370" spans="1:6">
      <c r="A370" s="3">
        <f t="shared" si="29"/>
        <v>369</v>
      </c>
      <c r="B370">
        <f>Intermediate!K370*(Intermediate!$Q$7-Intermediate!H370)</f>
        <v>782926.71470371331</v>
      </c>
      <c r="C370" s="3">
        <f t="shared" si="27"/>
        <v>703500</v>
      </c>
      <c r="D370" s="3">
        <f t="shared" si="28"/>
        <v>38051.833500000001</v>
      </c>
      <c r="E370" s="3">
        <f t="shared" si="30"/>
        <v>741551.83349999995</v>
      </c>
      <c r="F370" s="3">
        <f t="shared" si="31"/>
        <v>41374.881203713361</v>
      </c>
    </row>
    <row r="371" spans="1:6">
      <c r="A371" s="3">
        <f t="shared" si="29"/>
        <v>370</v>
      </c>
      <c r="B371">
        <f>Intermediate!K371*(Intermediate!$Q$7-Intermediate!H371)</f>
        <v>783724.95459730714</v>
      </c>
      <c r="C371" s="3">
        <f t="shared" si="27"/>
        <v>705000</v>
      </c>
      <c r="D371" s="3">
        <f t="shared" si="28"/>
        <v>38154.955000000002</v>
      </c>
      <c r="E371" s="3">
        <f t="shared" si="30"/>
        <v>743154.95499999996</v>
      </c>
      <c r="F371" s="3">
        <f t="shared" si="31"/>
        <v>40569.999597307178</v>
      </c>
    </row>
    <row r="372" spans="1:6">
      <c r="A372" s="3">
        <f t="shared" si="29"/>
        <v>371</v>
      </c>
      <c r="B372">
        <f>Intermediate!K372*(Intermediate!$Q$7-Intermediate!H372)</f>
        <v>784519.78027099208</v>
      </c>
      <c r="C372" s="3">
        <f t="shared" si="27"/>
        <v>706500</v>
      </c>
      <c r="D372" s="3">
        <f t="shared" si="28"/>
        <v>38258.076499999996</v>
      </c>
      <c r="E372" s="3">
        <f t="shared" si="30"/>
        <v>744758.07649999997</v>
      </c>
      <c r="F372" s="3">
        <f t="shared" si="31"/>
        <v>39761.703770992113</v>
      </c>
    </row>
    <row r="373" spans="1:6">
      <c r="A373" s="3">
        <f t="shared" si="29"/>
        <v>372</v>
      </c>
      <c r="B373">
        <f>Intermediate!K373*(Intermediate!$Q$7-Intermediate!H373)</f>
        <v>785311.21317151363</v>
      </c>
      <c r="C373" s="3">
        <f t="shared" si="27"/>
        <v>708000</v>
      </c>
      <c r="D373" s="3">
        <f t="shared" si="28"/>
        <v>38361.197999999997</v>
      </c>
      <c r="E373" s="3">
        <f t="shared" si="30"/>
        <v>746361.19799999997</v>
      </c>
      <c r="F373" s="3">
        <f t="shared" si="31"/>
        <v>38950.01517151366</v>
      </c>
    </row>
    <row r="374" spans="1:6">
      <c r="A374" s="3">
        <f t="shared" si="29"/>
        <v>373</v>
      </c>
      <c r="B374">
        <f>Intermediate!K374*(Intermediate!$Q$7-Intermediate!H374)</f>
        <v>786099.27457026299</v>
      </c>
      <c r="C374" s="3">
        <f t="shared" si="27"/>
        <v>709500</v>
      </c>
      <c r="D374" s="3">
        <f t="shared" si="28"/>
        <v>38464.319499999998</v>
      </c>
      <c r="E374" s="3">
        <f t="shared" si="30"/>
        <v>747964.31949999998</v>
      </c>
      <c r="F374" s="3">
        <f t="shared" si="31"/>
        <v>38134.955070263008</v>
      </c>
    </row>
    <row r="375" spans="1:6">
      <c r="A375" s="3">
        <f t="shared" si="29"/>
        <v>374</v>
      </c>
      <c r="B375">
        <f>Intermediate!K375*(Intermediate!$Q$7-Intermediate!H375)</f>
        <v>786883.98556513584</v>
      </c>
      <c r="C375" s="3">
        <f t="shared" si="27"/>
        <v>711000</v>
      </c>
      <c r="D375" s="3">
        <f t="shared" si="28"/>
        <v>38567.440999999999</v>
      </c>
      <c r="E375" s="3">
        <f t="shared" si="30"/>
        <v>749567.44099999999</v>
      </c>
      <c r="F375" s="3">
        <f t="shared" si="31"/>
        <v>37316.544565135846</v>
      </c>
    </row>
    <row r="376" spans="1:6">
      <c r="A376" s="3">
        <f t="shared" si="29"/>
        <v>375</v>
      </c>
      <c r="B376">
        <f>Intermediate!K376*(Intermediate!$Q$7-Intermediate!H376)</f>
        <v>787665.36708202236</v>
      </c>
      <c r="C376" s="3">
        <f t="shared" si="27"/>
        <v>712500</v>
      </c>
      <c r="D376" s="3">
        <f t="shared" si="28"/>
        <v>38670.5625</v>
      </c>
      <c r="E376" s="3">
        <f t="shared" si="30"/>
        <v>751170.5625</v>
      </c>
      <c r="F376" s="3">
        <f t="shared" si="31"/>
        <v>36494.804582022363</v>
      </c>
    </row>
    <row r="377" spans="1:6">
      <c r="A377" s="3">
        <f t="shared" si="29"/>
        <v>376</v>
      </c>
      <c r="B377">
        <f>Intermediate!K377*(Intermediate!$Q$7-Intermediate!H377)</f>
        <v>788443.43987688469</v>
      </c>
      <c r="C377" s="3">
        <f t="shared" si="27"/>
        <v>714000</v>
      </c>
      <c r="D377" s="3">
        <f t="shared" si="28"/>
        <v>38773.684000000001</v>
      </c>
      <c r="E377" s="3">
        <f t="shared" si="30"/>
        <v>752773.68400000001</v>
      </c>
      <c r="F377" s="3">
        <f t="shared" si="31"/>
        <v>35669.755876884679</v>
      </c>
    </row>
    <row r="378" spans="1:6">
      <c r="A378" s="3">
        <f t="shared" si="29"/>
        <v>377</v>
      </c>
      <c r="B378">
        <f>Intermediate!K378*(Intermediate!$Q$7-Intermediate!H378)</f>
        <v>789218.22453690844</v>
      </c>
      <c r="C378" s="3">
        <f t="shared" si="27"/>
        <v>715500</v>
      </c>
      <c r="D378" s="3">
        <f t="shared" si="28"/>
        <v>38876.805500000002</v>
      </c>
      <c r="E378" s="3">
        <f t="shared" si="30"/>
        <v>754376.80550000002</v>
      </c>
      <c r="F378" s="3">
        <f t="shared" si="31"/>
        <v>34841.419036908424</v>
      </c>
    </row>
    <row r="379" spans="1:6">
      <c r="A379" s="3">
        <f t="shared" si="29"/>
        <v>378</v>
      </c>
      <c r="B379">
        <f>Intermediate!K379*(Intermediate!$Q$7-Intermediate!H379)</f>
        <v>789989.74148264294</v>
      </c>
      <c r="C379" s="3">
        <f t="shared" si="27"/>
        <v>717000</v>
      </c>
      <c r="D379" s="3">
        <f t="shared" si="28"/>
        <v>38979.926999999996</v>
      </c>
      <c r="E379" s="3">
        <f t="shared" si="30"/>
        <v>755979.92700000003</v>
      </c>
      <c r="F379" s="3">
        <f t="shared" si="31"/>
        <v>34009.81448264292</v>
      </c>
    </row>
    <row r="380" spans="1:6">
      <c r="A380" s="3">
        <f t="shared" si="29"/>
        <v>379</v>
      </c>
      <c r="B380">
        <f>Intermediate!K380*(Intermediate!$Q$7-Intermediate!H380)</f>
        <v>790758.01096942788</v>
      </c>
      <c r="C380" s="3">
        <f t="shared" si="27"/>
        <v>718500</v>
      </c>
      <c r="D380" s="3">
        <f t="shared" si="28"/>
        <v>39083.048499999997</v>
      </c>
      <c r="E380" s="3">
        <f t="shared" si="30"/>
        <v>757583.04850000003</v>
      </c>
      <c r="F380" s="3">
        <f t="shared" si="31"/>
        <v>33174.962469427846</v>
      </c>
    </row>
    <row r="381" spans="1:6">
      <c r="A381" s="3">
        <f t="shared" si="29"/>
        <v>380</v>
      </c>
      <c r="B381">
        <f>Intermediate!K381*(Intermediate!$Q$7-Intermediate!H381)</f>
        <v>791523.05308894115</v>
      </c>
      <c r="C381" s="3">
        <f t="shared" si="27"/>
        <v>720000</v>
      </c>
      <c r="D381" s="3">
        <f t="shared" si="28"/>
        <v>39186.17</v>
      </c>
      <c r="E381" s="3">
        <f t="shared" si="30"/>
        <v>759186.17</v>
      </c>
      <c r="F381" s="3">
        <f t="shared" si="31"/>
        <v>32336.883088941104</v>
      </c>
    </row>
    <row r="382" spans="1:6">
      <c r="A382" s="3">
        <f t="shared" si="29"/>
        <v>381</v>
      </c>
      <c r="B382">
        <f>Intermediate!K382*(Intermediate!$Q$7-Intermediate!H382)</f>
        <v>792284.88777098223</v>
      </c>
      <c r="C382" s="3">
        <f t="shared" si="27"/>
        <v>721500</v>
      </c>
      <c r="D382" s="3">
        <f t="shared" si="28"/>
        <v>39289.291499999999</v>
      </c>
      <c r="E382" s="3">
        <f t="shared" si="30"/>
        <v>760789.29150000005</v>
      </c>
      <c r="F382" s="3">
        <f t="shared" si="31"/>
        <v>31495.596270982176</v>
      </c>
    </row>
    <row r="383" spans="1:6">
      <c r="A383" s="3">
        <f t="shared" si="29"/>
        <v>382</v>
      </c>
      <c r="B383">
        <f>Intermediate!K383*(Intermediate!$Q$7-Intermediate!H383)</f>
        <v>793043.53478486056</v>
      </c>
      <c r="C383" s="3">
        <f t="shared" si="27"/>
        <v>723000</v>
      </c>
      <c r="D383" s="3">
        <f t="shared" si="28"/>
        <v>39392.413</v>
      </c>
      <c r="E383" s="3">
        <f t="shared" si="30"/>
        <v>762392.41299999994</v>
      </c>
      <c r="F383" s="3">
        <f t="shared" si="31"/>
        <v>30651.121784860617</v>
      </c>
    </row>
    <row r="384" spans="1:6">
      <c r="A384" s="3">
        <f t="shared" si="29"/>
        <v>383</v>
      </c>
      <c r="B384">
        <f>Intermediate!K384*(Intermediate!$Q$7-Intermediate!H384)</f>
        <v>793799.01374113152</v>
      </c>
      <c r="C384" s="3">
        <f t="shared" si="27"/>
        <v>724500</v>
      </c>
      <c r="D384" s="3">
        <f t="shared" si="28"/>
        <v>39495.534500000002</v>
      </c>
      <c r="E384" s="3">
        <f t="shared" si="30"/>
        <v>763995.53449999995</v>
      </c>
      <c r="F384" s="3">
        <f t="shared" si="31"/>
        <v>29803.479241131572</v>
      </c>
    </row>
    <row r="385" spans="1:6">
      <c r="A385" s="3">
        <f t="shared" si="29"/>
        <v>384</v>
      </c>
      <c r="B385">
        <f>Intermediate!K385*(Intermediate!$Q$7-Intermediate!H385)</f>
        <v>794551.3440931153</v>
      </c>
      <c r="C385" s="3">
        <f t="shared" si="27"/>
        <v>726000</v>
      </c>
      <c r="D385" s="3">
        <f t="shared" si="28"/>
        <v>39598.656000000003</v>
      </c>
      <c r="E385" s="3">
        <f t="shared" si="30"/>
        <v>765598.65599999996</v>
      </c>
      <c r="F385" s="3">
        <f t="shared" si="31"/>
        <v>28952.688093115343</v>
      </c>
    </row>
    <row r="386" spans="1:6">
      <c r="A386" s="3">
        <f t="shared" si="29"/>
        <v>385</v>
      </c>
      <c r="B386">
        <f>Intermediate!K386*(Intermediate!$Q$7-Intermediate!H386)</f>
        <v>795300.54513826256</v>
      </c>
      <c r="C386" s="3">
        <f t="shared" ref="C386:C449" si="32">(A386&gt;0)*($N$11+2*A386*$N$12)</f>
        <v>727500</v>
      </c>
      <c r="D386" s="3">
        <f t="shared" ref="D386:D449" si="33">( ( ( (2*A386/$N$8) + $N$9 )*$N$7 )-A386 )*$K$15</f>
        <v>39701.777499999997</v>
      </c>
      <c r="E386" s="3">
        <f t="shared" si="30"/>
        <v>767201.77749999997</v>
      </c>
      <c r="F386" s="3">
        <f t="shared" si="31"/>
        <v>28098.767638262594</v>
      </c>
    </row>
    <row r="387" spans="1:6">
      <c r="A387" s="3">
        <f t="shared" ref="A387:A450" si="34" xml:space="preserve"> A386+$K$20</f>
        <v>386</v>
      </c>
      <c r="B387">
        <f>Intermediate!K387*(Intermediate!$Q$7-Intermediate!H387)</f>
        <v>796046.63601987564</v>
      </c>
      <c r="C387" s="3">
        <f t="shared" si="32"/>
        <v>729000</v>
      </c>
      <c r="D387" s="3">
        <f t="shared" si="33"/>
        <v>39804.898999999998</v>
      </c>
      <c r="E387" s="3">
        <f t="shared" si="30"/>
        <v>768804.89899999998</v>
      </c>
      <c r="F387" s="3">
        <f t="shared" si="31"/>
        <v>27241.737019875669</v>
      </c>
    </row>
    <row r="388" spans="1:6">
      <c r="A388" s="3">
        <f t="shared" si="34"/>
        <v>387</v>
      </c>
      <c r="B388">
        <f>Intermediate!K388*(Intermediate!$Q$7-Intermediate!H388)</f>
        <v>796789.63572856435</v>
      </c>
      <c r="C388" s="3">
        <f t="shared" si="32"/>
        <v>730500</v>
      </c>
      <c r="D388" s="3">
        <f t="shared" si="33"/>
        <v>39908.020499999999</v>
      </c>
      <c r="E388" s="3">
        <f t="shared" si="30"/>
        <v>770408.02049999998</v>
      </c>
      <c r="F388" s="3">
        <f t="shared" si="31"/>
        <v>26381.615228564362</v>
      </c>
    </row>
    <row r="389" spans="1:6">
      <c r="A389" s="3">
        <f t="shared" si="34"/>
        <v>388</v>
      </c>
      <c r="B389">
        <f>Intermediate!K389*(Intermediate!$Q$7-Intermediate!H389)</f>
        <v>797529.56310365035</v>
      </c>
      <c r="C389" s="3">
        <f t="shared" si="32"/>
        <v>732000</v>
      </c>
      <c r="D389" s="3">
        <f t="shared" si="33"/>
        <v>40011.142</v>
      </c>
      <c r="E389" s="3">
        <f t="shared" si="30"/>
        <v>772011.14199999999</v>
      </c>
      <c r="F389" s="3">
        <f t="shared" si="31"/>
        <v>25518.421103650355</v>
      </c>
    </row>
    <row r="390" spans="1:6">
      <c r="A390" s="3">
        <f t="shared" si="34"/>
        <v>389</v>
      </c>
      <c r="B390">
        <f>Intermediate!K390*(Intermediate!$Q$7-Intermediate!H390)</f>
        <v>798266.43683456071</v>
      </c>
      <c r="C390" s="3">
        <f t="shared" si="32"/>
        <v>733500</v>
      </c>
      <c r="D390" s="3">
        <f t="shared" si="33"/>
        <v>40114.263500000001</v>
      </c>
      <c r="E390" s="3">
        <f t="shared" si="30"/>
        <v>773614.2635</v>
      </c>
      <c r="F390" s="3">
        <f t="shared" si="31"/>
        <v>24652.173334560706</v>
      </c>
    </row>
    <row r="391" spans="1:6">
      <c r="A391" s="3">
        <f t="shared" si="34"/>
        <v>390</v>
      </c>
      <c r="B391">
        <f>Intermediate!K391*(Intermediate!$Q$7-Intermediate!H391)</f>
        <v>799000.27546251821</v>
      </c>
      <c r="C391" s="3">
        <f t="shared" si="32"/>
        <v>735000</v>
      </c>
      <c r="D391" s="3">
        <f t="shared" si="33"/>
        <v>40217.385000000002</v>
      </c>
      <c r="E391" s="3">
        <f t="shared" si="30"/>
        <v>775217.38500000001</v>
      </c>
      <c r="F391" s="3">
        <f t="shared" si="31"/>
        <v>23782.890462518204</v>
      </c>
    </row>
    <row r="392" spans="1:6">
      <c r="A392" s="3">
        <f t="shared" si="34"/>
        <v>391</v>
      </c>
      <c r="B392">
        <f>Intermediate!K392*(Intermediate!$Q$7-Intermediate!H392)</f>
        <v>799731.09738178307</v>
      </c>
      <c r="C392" s="3">
        <f t="shared" si="32"/>
        <v>736500</v>
      </c>
      <c r="D392" s="3">
        <f t="shared" si="33"/>
        <v>40320.506499999996</v>
      </c>
      <c r="E392" s="3">
        <f t="shared" si="30"/>
        <v>776820.50650000002</v>
      </c>
      <c r="F392" s="3">
        <f t="shared" si="31"/>
        <v>22910.59088178305</v>
      </c>
    </row>
    <row r="393" spans="1:6">
      <c r="A393" s="3">
        <f t="shared" si="34"/>
        <v>392</v>
      </c>
      <c r="B393">
        <f>Intermediate!K393*(Intermediate!$Q$7-Intermediate!H393)</f>
        <v>800458.92084114614</v>
      </c>
      <c r="C393" s="3">
        <f t="shared" si="32"/>
        <v>738000</v>
      </c>
      <c r="D393" s="3">
        <f t="shared" si="33"/>
        <v>40423.627999999997</v>
      </c>
      <c r="E393" s="3">
        <f t="shared" si="30"/>
        <v>778423.62800000003</v>
      </c>
      <c r="F393" s="3">
        <f t="shared" si="31"/>
        <v>22035.292841146118</v>
      </c>
    </row>
    <row r="394" spans="1:6">
      <c r="A394" s="3">
        <f t="shared" si="34"/>
        <v>393</v>
      </c>
      <c r="B394">
        <f>Intermediate!K394*(Intermediate!$Q$7-Intermediate!H394)</f>
        <v>801183.76394523552</v>
      </c>
      <c r="C394" s="3">
        <f t="shared" si="32"/>
        <v>739500</v>
      </c>
      <c r="D394" s="3">
        <f t="shared" si="33"/>
        <v>40526.749499999998</v>
      </c>
      <c r="E394" s="3">
        <f t="shared" si="30"/>
        <v>780026.74950000003</v>
      </c>
      <c r="F394" s="3">
        <f t="shared" si="31"/>
        <v>21157.014445235487</v>
      </c>
    </row>
    <row r="395" spans="1:6">
      <c r="A395" s="3">
        <f t="shared" si="34"/>
        <v>394</v>
      </c>
      <c r="B395">
        <f>Intermediate!K395*(Intermediate!$Q$7-Intermediate!H395)</f>
        <v>801905.64465602557</v>
      </c>
      <c r="C395" s="3">
        <f t="shared" si="32"/>
        <v>741000</v>
      </c>
      <c r="D395" s="3">
        <f t="shared" si="33"/>
        <v>40629.870999999999</v>
      </c>
      <c r="E395" s="3">
        <f t="shared" si="30"/>
        <v>781629.87100000004</v>
      </c>
      <c r="F395" s="3">
        <f t="shared" si="31"/>
        <v>20275.773656025529</v>
      </c>
    </row>
    <row r="396" spans="1:6">
      <c r="A396" s="3">
        <f t="shared" si="34"/>
        <v>395</v>
      </c>
      <c r="B396">
        <f>Intermediate!K396*(Intermediate!$Q$7-Intermediate!H396)</f>
        <v>802624.5807940939</v>
      </c>
      <c r="C396" s="3">
        <f t="shared" si="32"/>
        <v>742500</v>
      </c>
      <c r="D396" s="3">
        <f t="shared" si="33"/>
        <v>40732.9925</v>
      </c>
      <c r="E396" s="3">
        <f t="shared" si="30"/>
        <v>783232.99250000005</v>
      </c>
      <c r="F396" s="3">
        <f t="shared" si="31"/>
        <v>19391.588294093846</v>
      </c>
    </row>
    <row r="397" spans="1:6">
      <c r="A397" s="3">
        <f t="shared" si="34"/>
        <v>396</v>
      </c>
      <c r="B397">
        <f>Intermediate!K397*(Intermediate!$Q$7-Intermediate!H397)</f>
        <v>803340.59004012379</v>
      </c>
      <c r="C397" s="3">
        <f t="shared" si="32"/>
        <v>744000</v>
      </c>
      <c r="D397" s="3">
        <f t="shared" si="33"/>
        <v>40836.114000000001</v>
      </c>
      <c r="E397" s="3">
        <f t="shared" si="30"/>
        <v>784836.11400000006</v>
      </c>
      <c r="F397" s="3">
        <f t="shared" si="31"/>
        <v>18504.476040123729</v>
      </c>
    </row>
    <row r="398" spans="1:6">
      <c r="A398" s="3">
        <f t="shared" si="34"/>
        <v>397</v>
      </c>
      <c r="B398">
        <f>Intermediate!K398*(Intermediate!$Q$7-Intermediate!H398)</f>
        <v>804053.68993599445</v>
      </c>
      <c r="C398" s="3">
        <f t="shared" si="32"/>
        <v>745500</v>
      </c>
      <c r="D398" s="3">
        <f t="shared" si="33"/>
        <v>40939.235500000003</v>
      </c>
      <c r="E398" s="3">
        <f t="shared" si="30"/>
        <v>786439.23549999995</v>
      </c>
      <c r="F398" s="3">
        <f t="shared" si="31"/>
        <v>17614.454435994499</v>
      </c>
    </row>
    <row r="399" spans="1:6">
      <c r="A399" s="3">
        <f t="shared" si="34"/>
        <v>398</v>
      </c>
      <c r="B399">
        <f>Intermediate!K399*(Intermediate!$Q$7-Intermediate!H399)</f>
        <v>804763.89788639196</v>
      </c>
      <c r="C399" s="3">
        <f t="shared" si="32"/>
        <v>747000</v>
      </c>
      <c r="D399" s="3">
        <f t="shared" si="33"/>
        <v>41042.356999999996</v>
      </c>
      <c r="E399" s="3">
        <f t="shared" si="30"/>
        <v>788042.35699999996</v>
      </c>
      <c r="F399" s="3">
        <f t="shared" si="31"/>
        <v>16721.540886392002</v>
      </c>
    </row>
    <row r="400" spans="1:6">
      <c r="A400" s="3">
        <f t="shared" si="34"/>
        <v>399</v>
      </c>
      <c r="B400">
        <f>Intermediate!K400*(Intermediate!$Q$7-Intermediate!H400)</f>
        <v>805471.23115994805</v>
      </c>
      <c r="C400" s="3">
        <f t="shared" si="32"/>
        <v>748500</v>
      </c>
      <c r="D400" s="3">
        <f t="shared" si="33"/>
        <v>41145.478499999997</v>
      </c>
      <c r="E400" s="3">
        <f t="shared" si="30"/>
        <v>789645.47849999997</v>
      </c>
      <c r="F400" s="3">
        <f t="shared" si="31"/>
        <v>15825.752659948077</v>
      </c>
    </row>
    <row r="401" spans="1:6">
      <c r="A401" s="3">
        <f t="shared" si="34"/>
        <v>400</v>
      </c>
      <c r="B401">
        <f>Intermediate!K401*(Intermediate!$Q$7-Intermediate!H401)</f>
        <v>806175.70689050795</v>
      </c>
      <c r="C401" s="3">
        <f t="shared" si="32"/>
        <v>750000</v>
      </c>
      <c r="D401" s="3">
        <f t="shared" si="33"/>
        <v>41248.6</v>
      </c>
      <c r="E401" s="3">
        <f t="shared" si="30"/>
        <v>791248.6</v>
      </c>
      <c r="F401" s="3">
        <f t="shared" si="31"/>
        <v>14927.106890507974</v>
      </c>
    </row>
    <row r="402" spans="1:6">
      <c r="A402" s="3">
        <f t="shared" si="34"/>
        <v>401</v>
      </c>
      <c r="B402">
        <f>Intermediate!K402*(Intermediate!$Q$7-Intermediate!H402)</f>
        <v>806877.34207848576</v>
      </c>
      <c r="C402" s="3">
        <f t="shared" si="32"/>
        <v>751500</v>
      </c>
      <c r="D402" s="3">
        <f t="shared" si="33"/>
        <v>41351.7215</v>
      </c>
      <c r="E402" s="3">
        <f t="shared" si="30"/>
        <v>792851.72149999999</v>
      </c>
      <c r="F402" s="3">
        <f t="shared" si="31"/>
        <v>14025.620578485774</v>
      </c>
    </row>
    <row r="403" spans="1:6">
      <c r="A403" s="3">
        <f t="shared" si="34"/>
        <v>402</v>
      </c>
      <c r="B403">
        <f>Intermediate!K403*(Intermediate!$Q$7-Intermediate!H403)</f>
        <v>807576.1535921701</v>
      </c>
      <c r="C403" s="3">
        <f t="shared" si="32"/>
        <v>753000</v>
      </c>
      <c r="D403" s="3">
        <f t="shared" si="33"/>
        <v>41454.843000000001</v>
      </c>
      <c r="E403" s="3">
        <f t="shared" si="30"/>
        <v>794454.84299999999</v>
      </c>
      <c r="F403" s="3">
        <f t="shared" si="31"/>
        <v>13121.310592170106</v>
      </c>
    </row>
    <row r="404" spans="1:6">
      <c r="A404" s="3">
        <f t="shared" si="34"/>
        <v>403</v>
      </c>
      <c r="B404">
        <f>Intermediate!K404*(Intermediate!$Q$7-Intermediate!H404)</f>
        <v>808272.15816890972</v>
      </c>
      <c r="C404" s="3">
        <f t="shared" si="32"/>
        <v>754500</v>
      </c>
      <c r="D404" s="3">
        <f t="shared" si="33"/>
        <v>41557.964500000002</v>
      </c>
      <c r="E404" s="3">
        <f t="shared" si="30"/>
        <v>796057.9645</v>
      </c>
      <c r="F404" s="3">
        <f t="shared" si="31"/>
        <v>12214.19366890972</v>
      </c>
    </row>
    <row r="405" spans="1:6">
      <c r="A405" s="3">
        <f t="shared" si="34"/>
        <v>404</v>
      </c>
      <c r="B405">
        <f>Intermediate!K405*(Intermediate!$Q$7-Intermediate!H405)</f>
        <v>808965.3724163135</v>
      </c>
      <c r="C405" s="3">
        <f t="shared" si="32"/>
        <v>756000</v>
      </c>
      <c r="D405" s="3">
        <f t="shared" si="33"/>
        <v>41661.085999999996</v>
      </c>
      <c r="E405" s="3">
        <f t="shared" si="30"/>
        <v>797661.08600000001</v>
      </c>
      <c r="F405" s="3">
        <f t="shared" si="31"/>
        <v>11304.286416313495</v>
      </c>
    </row>
    <row r="406" spans="1:6">
      <c r="A406" s="3">
        <f t="shared" si="34"/>
        <v>405</v>
      </c>
      <c r="B406">
        <f>Intermediate!K406*(Intermediate!$Q$7-Intermediate!H406)</f>
        <v>809655.8128135734</v>
      </c>
      <c r="C406" s="3">
        <f t="shared" si="32"/>
        <v>757500</v>
      </c>
      <c r="D406" s="3">
        <f t="shared" si="33"/>
        <v>41764.207499999997</v>
      </c>
      <c r="E406" s="3">
        <f t="shared" si="30"/>
        <v>799264.20750000002</v>
      </c>
      <c r="F406" s="3">
        <f t="shared" si="31"/>
        <v>10391.605313573382</v>
      </c>
    </row>
    <row r="407" spans="1:6">
      <c r="A407" s="3">
        <f t="shared" si="34"/>
        <v>406</v>
      </c>
      <c r="B407">
        <f>Intermediate!K407*(Intermediate!$Q$7-Intermediate!H407)</f>
        <v>810343.49571260065</v>
      </c>
      <c r="C407" s="3">
        <f t="shared" si="32"/>
        <v>759000</v>
      </c>
      <c r="D407" s="3">
        <f t="shared" si="33"/>
        <v>41867.328999999998</v>
      </c>
      <c r="E407" s="3">
        <f t="shared" si="30"/>
        <v>800867.32900000003</v>
      </c>
      <c r="F407" s="3">
        <f t="shared" si="31"/>
        <v>9476.1667126006214</v>
      </c>
    </row>
    <row r="408" spans="1:6">
      <c r="A408" s="3">
        <f t="shared" si="34"/>
        <v>407</v>
      </c>
      <c r="B408">
        <f>Intermediate!K408*(Intermediate!$Q$7-Intermediate!H408)</f>
        <v>811028.4373391975</v>
      </c>
      <c r="C408" s="3">
        <f t="shared" si="32"/>
        <v>760500</v>
      </c>
      <c r="D408" s="3">
        <f t="shared" si="33"/>
        <v>41970.450499999999</v>
      </c>
      <c r="E408" s="3">
        <f t="shared" ref="E408:E471" si="35">C408+D408</f>
        <v>802470.45050000004</v>
      </c>
      <c r="F408" s="3">
        <f t="shared" ref="F408:F471" si="36">B408-E408</f>
        <v>8557.9868391974596</v>
      </c>
    </row>
    <row r="409" spans="1:6">
      <c r="A409" s="3">
        <f t="shared" si="34"/>
        <v>408</v>
      </c>
      <c r="B409">
        <f>Intermediate!K409*(Intermediate!$Q$7-Intermediate!H409)</f>
        <v>811710.65379445942</v>
      </c>
      <c r="C409" s="3">
        <f t="shared" si="32"/>
        <v>762000</v>
      </c>
      <c r="D409" s="3">
        <f t="shared" si="33"/>
        <v>42073.572</v>
      </c>
      <c r="E409" s="3">
        <f t="shared" si="35"/>
        <v>804073.57200000004</v>
      </c>
      <c r="F409" s="3">
        <f t="shared" si="36"/>
        <v>7637.0817944593728</v>
      </c>
    </row>
    <row r="410" spans="1:6">
      <c r="A410" s="3">
        <f t="shared" si="34"/>
        <v>409</v>
      </c>
      <c r="B410">
        <f>Intermediate!K410*(Intermediate!$Q$7-Intermediate!H410)</f>
        <v>812390.16105564381</v>
      </c>
      <c r="C410" s="3">
        <f t="shared" si="32"/>
        <v>763500</v>
      </c>
      <c r="D410" s="3">
        <f t="shared" si="33"/>
        <v>42176.693500000001</v>
      </c>
      <c r="E410" s="3">
        <f t="shared" si="35"/>
        <v>805676.69350000005</v>
      </c>
      <c r="F410" s="3">
        <f t="shared" si="36"/>
        <v>6713.4675556437578</v>
      </c>
    </row>
    <row r="411" spans="1:6">
      <c r="A411" s="3">
        <f t="shared" si="34"/>
        <v>410</v>
      </c>
      <c r="B411">
        <f>Intermediate!K411*(Intermediate!$Q$7-Intermediate!H411)</f>
        <v>813066.97497745417</v>
      </c>
      <c r="C411" s="3">
        <f t="shared" si="32"/>
        <v>765000</v>
      </c>
      <c r="D411" s="3">
        <f t="shared" si="33"/>
        <v>42279.815000000002</v>
      </c>
      <c r="E411" s="3">
        <f t="shared" si="35"/>
        <v>807279.81499999994</v>
      </c>
      <c r="F411" s="3">
        <f t="shared" si="36"/>
        <v>5787.1599774542265</v>
      </c>
    </row>
    <row r="412" spans="1:6">
      <c r="A412" s="3">
        <f t="shared" si="34"/>
        <v>411</v>
      </c>
      <c r="B412">
        <f>Intermediate!K412*(Intermediate!$Q$7-Intermediate!H412)</f>
        <v>813741.11129326455</v>
      </c>
      <c r="C412" s="3">
        <f t="shared" si="32"/>
        <v>766500</v>
      </c>
      <c r="D412" s="3">
        <f t="shared" si="33"/>
        <v>42382.936499999996</v>
      </c>
      <c r="E412" s="3">
        <f t="shared" si="35"/>
        <v>808882.93649999995</v>
      </c>
      <c r="F412" s="3">
        <f t="shared" si="36"/>
        <v>4858.1747932645958</v>
      </c>
    </row>
    <row r="413" spans="1:6">
      <c r="A413" s="3">
        <f t="shared" si="34"/>
        <v>412</v>
      </c>
      <c r="B413">
        <f>Intermediate!K413*(Intermediate!$Q$7-Intermediate!H413)</f>
        <v>814412.58561618975</v>
      </c>
      <c r="C413" s="3">
        <f t="shared" si="32"/>
        <v>768000</v>
      </c>
      <c r="D413" s="3">
        <f t="shared" si="33"/>
        <v>42486.057999999997</v>
      </c>
      <c r="E413" s="3">
        <f t="shared" si="35"/>
        <v>810486.05799999996</v>
      </c>
      <c r="F413" s="3">
        <f t="shared" si="36"/>
        <v>3926.5276161897928</v>
      </c>
    </row>
    <row r="414" spans="1:6">
      <c r="A414" s="3">
        <f t="shared" si="34"/>
        <v>413</v>
      </c>
      <c r="B414">
        <f>Intermediate!K414*(Intermediate!$Q$7-Intermediate!H414)</f>
        <v>815081.41344018385</v>
      </c>
      <c r="C414" s="3">
        <f t="shared" si="32"/>
        <v>769500</v>
      </c>
      <c r="D414" s="3">
        <f t="shared" si="33"/>
        <v>42589.179499999998</v>
      </c>
      <c r="E414" s="3">
        <f t="shared" si="35"/>
        <v>812089.17949999997</v>
      </c>
      <c r="F414" s="3">
        <f t="shared" si="36"/>
        <v>2992.2339401838835</v>
      </c>
    </row>
    <row r="415" spans="1:6">
      <c r="A415" s="3">
        <f t="shared" si="34"/>
        <v>414</v>
      </c>
      <c r="B415">
        <f>Intermediate!K415*(Intermediate!$Q$7-Intermediate!H415)</f>
        <v>815747.61014123878</v>
      </c>
      <c r="C415" s="3">
        <f t="shared" si="32"/>
        <v>771000</v>
      </c>
      <c r="D415" s="3">
        <f t="shared" si="33"/>
        <v>42692.300999999999</v>
      </c>
      <c r="E415" s="3">
        <f t="shared" si="35"/>
        <v>813692.30099999998</v>
      </c>
      <c r="F415" s="3">
        <f t="shared" si="36"/>
        <v>2055.3091412388021</v>
      </c>
    </row>
    <row r="416" spans="1:6">
      <c r="A416" s="3">
        <f t="shared" si="34"/>
        <v>415</v>
      </c>
      <c r="B416">
        <f>Intermediate!K416*(Intermediate!$Q$7-Intermediate!H416)</f>
        <v>816411.19097825314</v>
      </c>
      <c r="C416" s="3">
        <f t="shared" si="32"/>
        <v>772500</v>
      </c>
      <c r="D416" s="3">
        <f t="shared" si="33"/>
        <v>42795.422500000001</v>
      </c>
      <c r="E416" s="3">
        <f t="shared" si="35"/>
        <v>815295.42249999999</v>
      </c>
      <c r="F416" s="3">
        <f t="shared" si="36"/>
        <v>1115.7684782531578</v>
      </c>
    </row>
    <row r="417" spans="1:6">
      <c r="A417" s="3">
        <f t="shared" si="34"/>
        <v>416</v>
      </c>
      <c r="B417">
        <f>Intermediate!K417*(Intermediate!$Q$7-Intermediate!H417)</f>
        <v>817072.17109449196</v>
      </c>
      <c r="C417" s="3">
        <f t="shared" si="32"/>
        <v>774000</v>
      </c>
      <c r="D417" s="3">
        <f t="shared" si="33"/>
        <v>42898.544000000002</v>
      </c>
      <c r="E417" s="3">
        <f t="shared" si="35"/>
        <v>816898.54399999999</v>
      </c>
      <c r="F417" s="3">
        <f t="shared" si="36"/>
        <v>173.627094491967</v>
      </c>
    </row>
    <row r="418" spans="1:6">
      <c r="A418" s="3">
        <f t="shared" si="34"/>
        <v>417</v>
      </c>
      <c r="B418">
        <f>Intermediate!K418*(Intermediate!$Q$7-Intermediate!H418)</f>
        <v>817730.56551827886</v>
      </c>
      <c r="C418" s="3">
        <f t="shared" si="32"/>
        <v>775500</v>
      </c>
      <c r="D418" s="3">
        <f t="shared" si="33"/>
        <v>43001.665499999996</v>
      </c>
      <c r="E418" s="3">
        <f t="shared" si="35"/>
        <v>818501.6655</v>
      </c>
      <c r="F418" s="3">
        <f t="shared" si="36"/>
        <v>-771.09998172114138</v>
      </c>
    </row>
    <row r="419" spans="1:6">
      <c r="A419" s="3">
        <f t="shared" si="34"/>
        <v>418</v>
      </c>
      <c r="B419">
        <f>Intermediate!K419*(Intermediate!$Q$7-Intermediate!H419)</f>
        <v>818386.38916432916</v>
      </c>
      <c r="C419" s="3">
        <f t="shared" si="32"/>
        <v>777000</v>
      </c>
      <c r="D419" s="3">
        <f t="shared" si="33"/>
        <v>43104.786999999997</v>
      </c>
      <c r="E419" s="3">
        <f t="shared" si="35"/>
        <v>820104.78700000001</v>
      </c>
      <c r="F419" s="3">
        <f t="shared" si="36"/>
        <v>-1718.397835670854</v>
      </c>
    </row>
    <row r="420" spans="1:6">
      <c r="A420" s="3">
        <f t="shared" si="34"/>
        <v>419</v>
      </c>
      <c r="B420">
        <f>Intermediate!K420*(Intermediate!$Q$7-Intermediate!H420)</f>
        <v>819039.65683466161</v>
      </c>
      <c r="C420" s="3">
        <f t="shared" si="32"/>
        <v>778500</v>
      </c>
      <c r="D420" s="3">
        <f t="shared" si="33"/>
        <v>43207.908499999998</v>
      </c>
      <c r="E420" s="3">
        <f t="shared" si="35"/>
        <v>821707.90850000002</v>
      </c>
      <c r="F420" s="3">
        <f t="shared" si="36"/>
        <v>-2668.2516653384082</v>
      </c>
    </row>
    <row r="421" spans="1:6">
      <c r="A421" s="3">
        <f t="shared" si="34"/>
        <v>420</v>
      </c>
      <c r="B421">
        <f>Intermediate!K421*(Intermediate!$Q$7-Intermediate!H421)</f>
        <v>819690.38321971509</v>
      </c>
      <c r="C421" s="3">
        <f t="shared" si="32"/>
        <v>780000</v>
      </c>
      <c r="D421" s="3">
        <f t="shared" si="33"/>
        <v>43311.03</v>
      </c>
      <c r="E421" s="3">
        <f t="shared" si="35"/>
        <v>823311.03</v>
      </c>
      <c r="F421" s="3">
        <f t="shared" si="36"/>
        <v>-3620.6467802849365</v>
      </c>
    </row>
    <row r="422" spans="1:6">
      <c r="A422" s="3">
        <f t="shared" si="34"/>
        <v>421</v>
      </c>
      <c r="B422">
        <f>Intermediate!K422*(Intermediate!$Q$7-Intermediate!H422)</f>
        <v>820338.58289931936</v>
      </c>
      <c r="C422" s="3">
        <f t="shared" si="32"/>
        <v>781500</v>
      </c>
      <c r="D422" s="3">
        <f t="shared" si="33"/>
        <v>43414.1515</v>
      </c>
      <c r="E422" s="3">
        <f t="shared" si="35"/>
        <v>824914.15150000004</v>
      </c>
      <c r="F422" s="3">
        <f t="shared" si="36"/>
        <v>-4575.5686006806791</v>
      </c>
    </row>
    <row r="423" spans="1:6">
      <c r="A423" s="3">
        <f t="shared" si="34"/>
        <v>422</v>
      </c>
      <c r="B423">
        <f>Intermediate!K423*(Intermediate!$Q$7-Intermediate!H423)</f>
        <v>820984.27034364641</v>
      </c>
      <c r="C423" s="3">
        <f t="shared" si="32"/>
        <v>783000</v>
      </c>
      <c r="D423" s="3">
        <f t="shared" si="33"/>
        <v>43517.273000000001</v>
      </c>
      <c r="E423" s="3">
        <f t="shared" si="35"/>
        <v>826517.27300000004</v>
      </c>
      <c r="F423" s="3">
        <f t="shared" si="36"/>
        <v>-5533.0026563536376</v>
      </c>
    </row>
    <row r="424" spans="1:6">
      <c r="A424" s="3">
        <f t="shared" si="34"/>
        <v>423</v>
      </c>
      <c r="B424">
        <f>Intermediate!K424*(Intermediate!$Q$7-Intermediate!H424)</f>
        <v>821627.4599144723</v>
      </c>
      <c r="C424" s="3">
        <f t="shared" si="32"/>
        <v>784500</v>
      </c>
      <c r="D424" s="3">
        <f t="shared" si="33"/>
        <v>43620.394500000002</v>
      </c>
      <c r="E424" s="3">
        <f t="shared" si="35"/>
        <v>828120.39450000005</v>
      </c>
      <c r="F424" s="3">
        <f t="shared" si="36"/>
        <v>-6492.9345855277497</v>
      </c>
    </row>
    <row r="425" spans="1:6">
      <c r="A425" s="3">
        <f t="shared" si="34"/>
        <v>424</v>
      </c>
      <c r="B425">
        <f>Intermediate!K425*(Intermediate!$Q$7-Intermediate!H425)</f>
        <v>822268.16586594679</v>
      </c>
      <c r="C425" s="3">
        <f t="shared" si="32"/>
        <v>786000</v>
      </c>
      <c r="D425" s="3">
        <f t="shared" si="33"/>
        <v>43723.515999999996</v>
      </c>
      <c r="E425" s="3">
        <f t="shared" si="35"/>
        <v>829723.51599999995</v>
      </c>
      <c r="F425" s="3">
        <f t="shared" si="36"/>
        <v>-7455.3501340531511</v>
      </c>
    </row>
    <row r="426" spans="1:6">
      <c r="A426" s="3">
        <f t="shared" si="34"/>
        <v>425</v>
      </c>
      <c r="B426">
        <f>Intermediate!K426*(Intermediate!$Q$7-Intermediate!H426)</f>
        <v>822906.40234554524</v>
      </c>
      <c r="C426" s="3">
        <f t="shared" si="32"/>
        <v>787500</v>
      </c>
      <c r="D426" s="3">
        <f t="shared" si="33"/>
        <v>43826.637499999997</v>
      </c>
      <c r="E426" s="3">
        <f t="shared" si="35"/>
        <v>831326.63749999995</v>
      </c>
      <c r="F426" s="3">
        <f t="shared" si="36"/>
        <v>-8420.2351544547128</v>
      </c>
    </row>
    <row r="427" spans="1:6">
      <c r="A427" s="3">
        <f t="shared" si="34"/>
        <v>426</v>
      </c>
      <c r="B427">
        <f>Intermediate!K427*(Intermediate!$Q$7-Intermediate!H427)</f>
        <v>823542.18339523941</v>
      </c>
      <c r="C427" s="3">
        <f t="shared" si="32"/>
        <v>789000</v>
      </c>
      <c r="D427" s="3">
        <f t="shared" si="33"/>
        <v>43929.758999999998</v>
      </c>
      <c r="E427" s="3">
        <f t="shared" si="35"/>
        <v>832929.75899999996</v>
      </c>
      <c r="F427" s="3">
        <f t="shared" si="36"/>
        <v>-9387.5756047605537</v>
      </c>
    </row>
    <row r="428" spans="1:6">
      <c r="A428" s="3">
        <f t="shared" si="34"/>
        <v>427</v>
      </c>
      <c r="B428">
        <f>Intermediate!K428*(Intermediate!$Q$7-Intermediate!H428)</f>
        <v>824175.52295232133</v>
      </c>
      <c r="C428" s="3">
        <f t="shared" si="32"/>
        <v>790500</v>
      </c>
      <c r="D428" s="3">
        <f t="shared" si="33"/>
        <v>44032.880499999999</v>
      </c>
      <c r="E428" s="3">
        <f t="shared" si="35"/>
        <v>834532.88049999997</v>
      </c>
      <c r="F428" s="3">
        <f t="shared" si="36"/>
        <v>-10357.357547678635</v>
      </c>
    </row>
    <row r="429" spans="1:6">
      <c r="A429" s="3">
        <f t="shared" si="34"/>
        <v>428</v>
      </c>
      <c r="B429">
        <f>Intermediate!K429*(Intermediate!$Q$7-Intermediate!H429)</f>
        <v>824806.43485031766</v>
      </c>
      <c r="C429" s="3">
        <f t="shared" si="32"/>
        <v>792000</v>
      </c>
      <c r="D429" s="3">
        <f t="shared" si="33"/>
        <v>44136.002</v>
      </c>
      <c r="E429" s="3">
        <f t="shared" si="35"/>
        <v>836136.00199999998</v>
      </c>
      <c r="F429" s="3">
        <f t="shared" si="36"/>
        <v>-11329.56714968232</v>
      </c>
    </row>
    <row r="430" spans="1:6">
      <c r="A430" s="3">
        <f t="shared" si="34"/>
        <v>429</v>
      </c>
      <c r="B430">
        <f>Intermediate!K430*(Intermediate!$Q$7-Intermediate!H430)</f>
        <v>825434.93282020185</v>
      </c>
      <c r="C430" s="3">
        <f t="shared" si="32"/>
        <v>793500</v>
      </c>
      <c r="D430" s="3">
        <f t="shared" si="33"/>
        <v>44239.123500000002</v>
      </c>
      <c r="E430" s="3">
        <f t="shared" si="35"/>
        <v>837739.12349999999</v>
      </c>
      <c r="F430" s="3">
        <f t="shared" si="36"/>
        <v>-12304.190679798136</v>
      </c>
    </row>
    <row r="431" spans="1:6">
      <c r="A431" s="3">
        <f t="shared" si="34"/>
        <v>430</v>
      </c>
      <c r="B431">
        <f>Intermediate!K431*(Intermediate!$Q$7-Intermediate!H431)</f>
        <v>826061.03049096372</v>
      </c>
      <c r="C431" s="3">
        <f t="shared" si="32"/>
        <v>795000</v>
      </c>
      <c r="D431" s="3">
        <f t="shared" si="33"/>
        <v>44342.244999999995</v>
      </c>
      <c r="E431" s="3">
        <f t="shared" si="35"/>
        <v>839342.245</v>
      </c>
      <c r="F431" s="3">
        <f t="shared" si="36"/>
        <v>-13281.214509036276</v>
      </c>
    </row>
    <row r="432" spans="1:6">
      <c r="A432" s="3">
        <f t="shared" si="34"/>
        <v>431</v>
      </c>
      <c r="B432">
        <f>Intermediate!K432*(Intermediate!$Q$7-Intermediate!H432)</f>
        <v>826684.74139076727</v>
      </c>
      <c r="C432" s="3">
        <f t="shared" si="32"/>
        <v>796500</v>
      </c>
      <c r="D432" s="3">
        <f t="shared" si="33"/>
        <v>44445.366499999996</v>
      </c>
      <c r="E432" s="3">
        <f t="shared" si="35"/>
        <v>840945.3665</v>
      </c>
      <c r="F432" s="3">
        <f t="shared" si="36"/>
        <v>-14260.625109232729</v>
      </c>
    </row>
    <row r="433" spans="1:6">
      <c r="A433" s="3">
        <f t="shared" si="34"/>
        <v>432</v>
      </c>
      <c r="B433">
        <f>Intermediate!K433*(Intermediate!$Q$7-Intermediate!H433)</f>
        <v>827306.07894782361</v>
      </c>
      <c r="C433" s="3">
        <f t="shared" si="32"/>
        <v>798000</v>
      </c>
      <c r="D433" s="3">
        <f t="shared" si="33"/>
        <v>44548.487999999998</v>
      </c>
      <c r="E433" s="3">
        <f t="shared" si="35"/>
        <v>842548.48800000001</v>
      </c>
      <c r="F433" s="3">
        <f t="shared" si="36"/>
        <v>-15242.409052176401</v>
      </c>
    </row>
    <row r="434" spans="1:6">
      <c r="A434" s="3">
        <f t="shared" si="34"/>
        <v>433</v>
      </c>
      <c r="B434">
        <f>Intermediate!K434*(Intermediate!$Q$7-Intermediate!H434)</f>
        <v>827925.05649118789</v>
      </c>
      <c r="C434" s="3">
        <f t="shared" si="32"/>
        <v>799500</v>
      </c>
      <c r="D434" s="3">
        <f t="shared" si="33"/>
        <v>44651.609499999999</v>
      </c>
      <c r="E434" s="3">
        <f t="shared" si="35"/>
        <v>844151.60950000002</v>
      </c>
      <c r="F434" s="3">
        <f t="shared" si="36"/>
        <v>-16226.55300881213</v>
      </c>
    </row>
    <row r="435" spans="1:6">
      <c r="A435" s="3">
        <f t="shared" si="34"/>
        <v>434</v>
      </c>
      <c r="B435">
        <f>Intermediate!K435*(Intermediate!$Q$7-Intermediate!H435)</f>
        <v>828541.68725181418</v>
      </c>
      <c r="C435" s="3">
        <f t="shared" si="32"/>
        <v>801000</v>
      </c>
      <c r="D435" s="3">
        <f t="shared" si="33"/>
        <v>44754.731</v>
      </c>
      <c r="E435" s="3">
        <f t="shared" si="35"/>
        <v>845754.73100000003</v>
      </c>
      <c r="F435" s="3">
        <f t="shared" si="36"/>
        <v>-17213.043748185853</v>
      </c>
    </row>
    <row r="436" spans="1:6">
      <c r="A436" s="3">
        <f t="shared" si="34"/>
        <v>435</v>
      </c>
      <c r="B436">
        <f>Intermediate!K436*(Intermediate!$Q$7-Intermediate!H436)</f>
        <v>829155.9843634133</v>
      </c>
      <c r="C436" s="3">
        <f t="shared" si="32"/>
        <v>802500</v>
      </c>
      <c r="D436" s="3">
        <f t="shared" si="33"/>
        <v>44857.852500000001</v>
      </c>
      <c r="E436" s="3">
        <f t="shared" si="35"/>
        <v>847357.85250000004</v>
      </c>
      <c r="F436" s="3">
        <f t="shared" si="36"/>
        <v>-18201.868136586738</v>
      </c>
    </row>
    <row r="437" spans="1:6">
      <c r="A437" s="3">
        <f t="shared" si="34"/>
        <v>436</v>
      </c>
      <c r="B437">
        <f>Intermediate!K437*(Intermediate!$Q$7-Intermediate!H437)</f>
        <v>829767.96086316148</v>
      </c>
      <c r="C437" s="3">
        <f t="shared" si="32"/>
        <v>804000</v>
      </c>
      <c r="D437" s="3">
        <f t="shared" si="33"/>
        <v>44960.974000000002</v>
      </c>
      <c r="E437" s="3">
        <f t="shared" si="35"/>
        <v>848960.97400000005</v>
      </c>
      <c r="F437" s="3">
        <f t="shared" si="36"/>
        <v>-19193.013136838563</v>
      </c>
    </row>
    <row r="438" spans="1:6">
      <c r="A438" s="3">
        <f t="shared" si="34"/>
        <v>437</v>
      </c>
      <c r="B438">
        <f>Intermediate!K438*(Intermediate!$Q$7-Intermediate!H438)</f>
        <v>830377.62969277555</v>
      </c>
      <c r="C438" s="3">
        <f t="shared" si="32"/>
        <v>805500</v>
      </c>
      <c r="D438" s="3">
        <f t="shared" si="33"/>
        <v>45064.095499999996</v>
      </c>
      <c r="E438" s="3">
        <f t="shared" si="35"/>
        <v>850564.09550000005</v>
      </c>
      <c r="F438" s="3">
        <f t="shared" si="36"/>
        <v>-20186.465807224507</v>
      </c>
    </row>
    <row r="439" spans="1:6">
      <c r="A439" s="3">
        <f t="shared" si="34"/>
        <v>438</v>
      </c>
      <c r="B439">
        <f>Intermediate!K439*(Intermediate!$Q$7-Intermediate!H439)</f>
        <v>830985.00369930069</v>
      </c>
      <c r="C439" s="3">
        <f t="shared" si="32"/>
        <v>807000</v>
      </c>
      <c r="D439" s="3">
        <f t="shared" si="33"/>
        <v>45167.216999999997</v>
      </c>
      <c r="E439" s="3">
        <f t="shared" si="35"/>
        <v>852167.21699999995</v>
      </c>
      <c r="F439" s="3">
        <f t="shared" si="36"/>
        <v>-21182.213300699252</v>
      </c>
    </row>
    <row r="440" spans="1:6">
      <c r="A440" s="3">
        <f t="shared" si="34"/>
        <v>439</v>
      </c>
      <c r="B440">
        <f>Intermediate!K440*(Intermediate!$Q$7-Intermediate!H440)</f>
        <v>831590.09563586197</v>
      </c>
      <c r="C440" s="3">
        <f t="shared" si="32"/>
        <v>808500</v>
      </c>
      <c r="D440" s="3">
        <f t="shared" si="33"/>
        <v>45270.338499999998</v>
      </c>
      <c r="E440" s="3">
        <f t="shared" si="35"/>
        <v>853770.33849999995</v>
      </c>
      <c r="F440" s="3">
        <f t="shared" si="36"/>
        <v>-22180.242864137981</v>
      </c>
    </row>
    <row r="441" spans="1:6">
      <c r="A441" s="3">
        <f t="shared" si="34"/>
        <v>440</v>
      </c>
      <c r="B441">
        <f>Intermediate!K441*(Intermediate!$Q$7-Intermediate!H441)</f>
        <v>832192.91816263495</v>
      </c>
      <c r="C441" s="3">
        <f t="shared" si="32"/>
        <v>810000</v>
      </c>
      <c r="D441" s="3">
        <f t="shared" si="33"/>
        <v>45373.46</v>
      </c>
      <c r="E441" s="3">
        <f t="shared" si="35"/>
        <v>855373.46</v>
      </c>
      <c r="F441" s="3">
        <f t="shared" si="36"/>
        <v>-23180.541837365017</v>
      </c>
    </row>
    <row r="442" spans="1:6">
      <c r="A442" s="3">
        <f t="shared" si="34"/>
        <v>441</v>
      </c>
      <c r="B442">
        <f>Intermediate!K442*(Intermediate!$Q$7-Intermediate!H442)</f>
        <v>832793.48384761321</v>
      </c>
      <c r="C442" s="3">
        <f t="shared" si="32"/>
        <v>811500</v>
      </c>
      <c r="D442" s="3">
        <f t="shared" si="33"/>
        <v>45476.5815</v>
      </c>
      <c r="E442" s="3">
        <f t="shared" si="35"/>
        <v>856976.58149999997</v>
      </c>
      <c r="F442" s="3">
        <f t="shared" si="36"/>
        <v>-24183.097652386758</v>
      </c>
    </row>
    <row r="443" spans="1:6">
      <c r="A443" s="3">
        <f t="shared" si="34"/>
        <v>442</v>
      </c>
      <c r="B443">
        <f>Intermediate!K443*(Intermediate!$Q$7-Intermediate!H443)</f>
        <v>833391.80516745884</v>
      </c>
      <c r="C443" s="3">
        <f t="shared" si="32"/>
        <v>813000</v>
      </c>
      <c r="D443" s="3">
        <f t="shared" si="33"/>
        <v>45579.703000000001</v>
      </c>
      <c r="E443" s="3">
        <f t="shared" si="35"/>
        <v>858579.70299999998</v>
      </c>
      <c r="F443" s="3">
        <f t="shared" si="36"/>
        <v>-25187.897832541144</v>
      </c>
    </row>
    <row r="444" spans="1:6">
      <c r="A444" s="3">
        <f t="shared" si="34"/>
        <v>443</v>
      </c>
      <c r="B444">
        <f>Intermediate!K444*(Intermediate!$Q$7-Intermediate!H444)</f>
        <v>833987.89450828836</v>
      </c>
      <c r="C444" s="3">
        <f t="shared" si="32"/>
        <v>814500</v>
      </c>
      <c r="D444" s="3">
        <f t="shared" si="33"/>
        <v>45682.824500000002</v>
      </c>
      <c r="E444" s="3">
        <f t="shared" si="35"/>
        <v>860182.82449999999</v>
      </c>
      <c r="F444" s="3">
        <f t="shared" si="36"/>
        <v>-26194.92999171163</v>
      </c>
    </row>
    <row r="445" spans="1:6">
      <c r="A445" s="3">
        <f t="shared" si="34"/>
        <v>444</v>
      </c>
      <c r="B445">
        <f>Intermediate!K445*(Intermediate!$Q$7-Intermediate!H445)</f>
        <v>834581.76416648622</v>
      </c>
      <c r="C445" s="3">
        <f t="shared" si="32"/>
        <v>816000</v>
      </c>
      <c r="D445" s="3">
        <f t="shared" si="33"/>
        <v>45785.945999999996</v>
      </c>
      <c r="E445" s="3">
        <f t="shared" si="35"/>
        <v>861785.946</v>
      </c>
      <c r="F445" s="3">
        <f t="shared" si="36"/>
        <v>-27204.18183351378</v>
      </c>
    </row>
    <row r="446" spans="1:6">
      <c r="A446" s="3">
        <f t="shared" si="34"/>
        <v>445</v>
      </c>
      <c r="B446">
        <f>Intermediate!K446*(Intermediate!$Q$7-Intermediate!H446)</f>
        <v>835173.42634960986</v>
      </c>
      <c r="C446" s="3">
        <f t="shared" si="32"/>
        <v>817500</v>
      </c>
      <c r="D446" s="3">
        <f t="shared" si="33"/>
        <v>45889.067499999997</v>
      </c>
      <c r="E446" s="3">
        <f t="shared" si="35"/>
        <v>863389.0675</v>
      </c>
      <c r="F446" s="3">
        <f t="shared" si="36"/>
        <v>-28215.641150390147</v>
      </c>
    </row>
    <row r="447" spans="1:6">
      <c r="A447" s="3">
        <f t="shared" si="34"/>
        <v>446</v>
      </c>
      <c r="B447">
        <f>Intermediate!K447*(Intermediate!$Q$7-Intermediate!H447)</f>
        <v>835762.89317680802</v>
      </c>
      <c r="C447" s="3">
        <f t="shared" si="32"/>
        <v>819000</v>
      </c>
      <c r="D447" s="3">
        <f t="shared" si="33"/>
        <v>45992.188999999998</v>
      </c>
      <c r="E447" s="3">
        <f t="shared" si="35"/>
        <v>864992.18900000001</v>
      </c>
      <c r="F447" s="3">
        <f t="shared" si="36"/>
        <v>-29229.295823191991</v>
      </c>
    </row>
    <row r="448" spans="1:6">
      <c r="A448" s="3">
        <f t="shared" si="34"/>
        <v>447</v>
      </c>
      <c r="B448">
        <f>Intermediate!K448*(Intermediate!$Q$7-Intermediate!H448)</f>
        <v>836350.17668021074</v>
      </c>
      <c r="C448" s="3">
        <f t="shared" si="32"/>
        <v>820500</v>
      </c>
      <c r="D448" s="3">
        <f t="shared" si="33"/>
        <v>46095.3105</v>
      </c>
      <c r="E448" s="3">
        <f t="shared" si="35"/>
        <v>866595.31050000002</v>
      </c>
      <c r="F448" s="3">
        <f t="shared" si="36"/>
        <v>-30245.133819789276</v>
      </c>
    </row>
    <row r="449" spans="1:6">
      <c r="A449" s="3">
        <f t="shared" si="34"/>
        <v>448</v>
      </c>
      <c r="B449">
        <f>Intermediate!K449*(Intermediate!$Q$7-Intermediate!H449)</f>
        <v>836935.28880517511</v>
      </c>
      <c r="C449" s="3">
        <f t="shared" si="32"/>
        <v>822000</v>
      </c>
      <c r="D449" s="3">
        <f t="shared" si="33"/>
        <v>46198.432000000001</v>
      </c>
      <c r="E449" s="3">
        <f t="shared" si="35"/>
        <v>868198.43200000003</v>
      </c>
      <c r="F449" s="3">
        <f t="shared" si="36"/>
        <v>-31263.143194824923</v>
      </c>
    </row>
    <row r="450" spans="1:6">
      <c r="A450" s="3">
        <f t="shared" si="34"/>
        <v>449</v>
      </c>
      <c r="B450">
        <f>Intermediate!K450*(Intermediate!$Q$7-Intermediate!H450)</f>
        <v>837518.24141117244</v>
      </c>
      <c r="C450" s="3">
        <f t="shared" ref="C450:C501" si="37">(A450&gt;0)*($N$11+2*A450*$N$12)</f>
        <v>823500</v>
      </c>
      <c r="D450" s="3">
        <f t="shared" ref="D450:D501" si="38">( ( ( (2*A450/$N$8) + $N$9 )*$N$7 )-A450 )*$K$15</f>
        <v>46301.553500000002</v>
      </c>
      <c r="E450" s="3">
        <f t="shared" si="35"/>
        <v>869801.55350000004</v>
      </c>
      <c r="F450" s="3">
        <f t="shared" si="36"/>
        <v>-32283.312088827603</v>
      </c>
    </row>
    <row r="451" spans="1:6">
      <c r="A451" s="3">
        <f t="shared" ref="A451:A501" si="39" xml:space="preserve"> A450+$K$20</f>
        <v>450</v>
      </c>
      <c r="B451">
        <f>Intermediate!K451*(Intermediate!$Q$7-Intermediate!H451)</f>
        <v>838099.04627274279</v>
      </c>
      <c r="C451" s="3">
        <f t="shared" si="37"/>
        <v>825000</v>
      </c>
      <c r="D451" s="3">
        <f t="shared" si="38"/>
        <v>46404.674999999996</v>
      </c>
      <c r="E451" s="3">
        <f t="shared" si="35"/>
        <v>871404.67500000005</v>
      </c>
      <c r="F451" s="3">
        <f t="shared" si="36"/>
        <v>-33305.628727257252</v>
      </c>
    </row>
    <row r="452" spans="1:6">
      <c r="A452" s="3">
        <f t="shared" si="39"/>
        <v>451</v>
      </c>
      <c r="B452">
        <f>Intermediate!K452*(Intermediate!$Q$7-Intermediate!H452)</f>
        <v>838677.71508000605</v>
      </c>
      <c r="C452" s="3">
        <f t="shared" si="37"/>
        <v>826500</v>
      </c>
      <c r="D452" s="3">
        <f t="shared" si="38"/>
        <v>46507.796499999997</v>
      </c>
      <c r="E452" s="3">
        <f t="shared" si="35"/>
        <v>873007.79649999994</v>
      </c>
      <c r="F452" s="3">
        <f t="shared" si="36"/>
        <v>-34330.08141999389</v>
      </c>
    </row>
    <row r="453" spans="1:6">
      <c r="A453" s="3">
        <f t="shared" si="39"/>
        <v>452</v>
      </c>
      <c r="B453">
        <f>Intermediate!K453*(Intermediate!$Q$7-Intermediate!H453)</f>
        <v>839254.25943964755</v>
      </c>
      <c r="C453" s="3">
        <f t="shared" si="37"/>
        <v>828000</v>
      </c>
      <c r="D453" s="3">
        <f t="shared" si="38"/>
        <v>46610.917999999998</v>
      </c>
      <c r="E453" s="3">
        <f t="shared" si="35"/>
        <v>874610.91799999995</v>
      </c>
      <c r="F453" s="3">
        <f t="shared" si="36"/>
        <v>-35356.6585603524</v>
      </c>
    </row>
    <row r="454" spans="1:6">
      <c r="A454" s="3">
        <f t="shared" si="39"/>
        <v>453</v>
      </c>
      <c r="B454">
        <f>Intermediate!K454*(Intermediate!$Q$7-Intermediate!H454)</f>
        <v>839828.69087536167</v>
      </c>
      <c r="C454" s="3">
        <f t="shared" si="37"/>
        <v>829500</v>
      </c>
      <c r="D454" s="3">
        <f t="shared" si="38"/>
        <v>46714.039499999999</v>
      </c>
      <c r="E454" s="3">
        <f t="shared" si="35"/>
        <v>876214.03949999996</v>
      </c>
      <c r="F454" s="3">
        <f t="shared" si="36"/>
        <v>-36385.348624638282</v>
      </c>
    </row>
    <row r="455" spans="1:6">
      <c r="A455" s="3">
        <f t="shared" si="39"/>
        <v>454</v>
      </c>
      <c r="B455">
        <f>Intermediate!K455*(Intermediate!$Q$7-Intermediate!H455)</f>
        <v>840401.02082876104</v>
      </c>
      <c r="C455" s="3">
        <f t="shared" si="37"/>
        <v>831000</v>
      </c>
      <c r="D455" s="3">
        <f t="shared" si="38"/>
        <v>46817.161</v>
      </c>
      <c r="E455" s="3">
        <f t="shared" si="35"/>
        <v>877817.16099999996</v>
      </c>
      <c r="F455" s="3">
        <f t="shared" si="36"/>
        <v>-37416.14017123892</v>
      </c>
    </row>
    <row r="456" spans="1:6">
      <c r="A456" s="3">
        <f t="shared" si="39"/>
        <v>455</v>
      </c>
      <c r="B456">
        <f>Intermediate!K456*(Intermediate!$Q$7-Intermediate!H456)</f>
        <v>840971.26066008362</v>
      </c>
      <c r="C456" s="3">
        <f t="shared" si="37"/>
        <v>832500</v>
      </c>
      <c r="D456" s="3">
        <f t="shared" si="38"/>
        <v>46920.282500000001</v>
      </c>
      <c r="E456" s="3">
        <f t="shared" si="35"/>
        <v>879420.28249999997</v>
      </c>
      <c r="F456" s="3">
        <f t="shared" si="36"/>
        <v>-38449.021839916357</v>
      </c>
    </row>
    <row r="457" spans="1:6">
      <c r="A457" s="3">
        <f t="shared" si="39"/>
        <v>456</v>
      </c>
      <c r="B457">
        <f>Intermediate!K457*(Intermediate!$Q$7-Intermediate!H457)</f>
        <v>841539.42164890398</v>
      </c>
      <c r="C457" s="3">
        <f t="shared" si="37"/>
        <v>834000</v>
      </c>
      <c r="D457" s="3">
        <f t="shared" si="38"/>
        <v>47023.404000000002</v>
      </c>
      <c r="E457" s="3">
        <f t="shared" si="35"/>
        <v>881023.40399999998</v>
      </c>
      <c r="F457" s="3">
        <f t="shared" si="36"/>
        <v>-39483.982351095998</v>
      </c>
    </row>
    <row r="458" spans="1:6">
      <c r="A458" s="3">
        <f t="shared" si="39"/>
        <v>457</v>
      </c>
      <c r="B458">
        <f>Intermediate!K458*(Intermediate!$Q$7-Intermediate!H458)</f>
        <v>842105.51499469858</v>
      </c>
      <c r="C458" s="3">
        <f t="shared" si="37"/>
        <v>835500</v>
      </c>
      <c r="D458" s="3">
        <f t="shared" si="38"/>
        <v>47126.525499999996</v>
      </c>
      <c r="E458" s="3">
        <f t="shared" si="35"/>
        <v>882626.52549999999</v>
      </c>
      <c r="F458" s="3">
        <f t="shared" si="36"/>
        <v>-40521.010505301412</v>
      </c>
    </row>
    <row r="459" spans="1:6">
      <c r="A459" s="3">
        <f t="shared" si="39"/>
        <v>458</v>
      </c>
      <c r="B459">
        <f>Intermediate!K459*(Intermediate!$Q$7-Intermediate!H459)</f>
        <v>842669.55181784078</v>
      </c>
      <c r="C459" s="3">
        <f t="shared" si="37"/>
        <v>837000</v>
      </c>
      <c r="D459" s="3">
        <f t="shared" si="38"/>
        <v>47229.646999999997</v>
      </c>
      <c r="E459" s="3">
        <f t="shared" si="35"/>
        <v>884229.647</v>
      </c>
      <c r="F459" s="3">
        <f t="shared" si="36"/>
        <v>-41560.095182159217</v>
      </c>
    </row>
    <row r="460" spans="1:6">
      <c r="A460" s="3">
        <f t="shared" si="39"/>
        <v>459</v>
      </c>
      <c r="B460">
        <f>Intermediate!K460*(Intermediate!$Q$7-Intermediate!H460)</f>
        <v>843231.54315996042</v>
      </c>
      <c r="C460" s="3">
        <f t="shared" si="37"/>
        <v>838500</v>
      </c>
      <c r="D460" s="3">
        <f t="shared" si="38"/>
        <v>47332.768499999998</v>
      </c>
      <c r="E460" s="3">
        <f t="shared" si="35"/>
        <v>885832.76850000001</v>
      </c>
      <c r="F460" s="3">
        <f t="shared" si="36"/>
        <v>-42601.225340039586</v>
      </c>
    </row>
    <row r="461" spans="1:6">
      <c r="A461" s="3">
        <f t="shared" si="39"/>
        <v>460</v>
      </c>
      <c r="B461">
        <f>Intermediate!K461*(Intermediate!$Q$7-Intermediate!H461)</f>
        <v>843791.4999847248</v>
      </c>
      <c r="C461" s="3">
        <f t="shared" si="37"/>
        <v>840000</v>
      </c>
      <c r="D461" s="3">
        <f t="shared" si="38"/>
        <v>47435.89</v>
      </c>
      <c r="E461" s="3">
        <f t="shared" si="35"/>
        <v>887435.89</v>
      </c>
      <c r="F461" s="3">
        <f t="shared" si="36"/>
        <v>-43644.390015275218</v>
      </c>
    </row>
    <row r="462" spans="1:6">
      <c r="A462" s="3">
        <f t="shared" si="39"/>
        <v>461</v>
      </c>
      <c r="B462">
        <f>Intermediate!K462*(Intermediate!$Q$7-Intermediate!H462)</f>
        <v>844349.43317868502</v>
      </c>
      <c r="C462" s="3">
        <f t="shared" si="37"/>
        <v>841500</v>
      </c>
      <c r="D462" s="3">
        <f t="shared" si="38"/>
        <v>47539.011500000001</v>
      </c>
      <c r="E462" s="3">
        <f t="shared" si="35"/>
        <v>889039.01150000002</v>
      </c>
      <c r="F462" s="3">
        <f t="shared" si="36"/>
        <v>-44689.578321314999</v>
      </c>
    </row>
    <row r="463" spans="1:6">
      <c r="A463" s="3">
        <f t="shared" si="39"/>
        <v>462</v>
      </c>
      <c r="B463">
        <f>Intermediate!K463*(Intermediate!$Q$7-Intermediate!H463)</f>
        <v>844905.35355181596</v>
      </c>
      <c r="C463" s="3">
        <f t="shared" si="37"/>
        <v>843000</v>
      </c>
      <c r="D463" s="3">
        <f t="shared" si="38"/>
        <v>47642.133000000002</v>
      </c>
      <c r="E463" s="3">
        <f t="shared" si="35"/>
        <v>890642.13300000003</v>
      </c>
      <c r="F463" s="3">
        <f t="shared" si="36"/>
        <v>-45736.779448184068</v>
      </c>
    </row>
    <row r="464" spans="1:6">
      <c r="A464" s="3">
        <f t="shared" si="39"/>
        <v>463</v>
      </c>
      <c r="B464">
        <f>Intermediate!K464*(Intermediate!$Q$7-Intermediate!H464)</f>
        <v>845459.27183814975</v>
      </c>
      <c r="C464" s="3">
        <f t="shared" si="37"/>
        <v>844500</v>
      </c>
      <c r="D464" s="3">
        <f t="shared" si="38"/>
        <v>47745.254499999995</v>
      </c>
      <c r="E464" s="3">
        <f t="shared" si="35"/>
        <v>892245.25450000004</v>
      </c>
      <c r="F464" s="3">
        <f t="shared" si="36"/>
        <v>-46785.982661850285</v>
      </c>
    </row>
    <row r="465" spans="1:6">
      <c r="A465" s="3">
        <f t="shared" si="39"/>
        <v>464</v>
      </c>
      <c r="B465">
        <f>Intermediate!K465*(Intermediate!$Q$7-Intermediate!H465)</f>
        <v>846011.19869634963</v>
      </c>
      <c r="C465" s="3">
        <f t="shared" si="37"/>
        <v>846000</v>
      </c>
      <c r="D465" s="3">
        <f t="shared" si="38"/>
        <v>47848.375999999997</v>
      </c>
      <c r="E465" s="3">
        <f t="shared" si="35"/>
        <v>893848.37600000005</v>
      </c>
      <c r="F465" s="3">
        <f t="shared" si="36"/>
        <v>-47837.177303650416</v>
      </c>
    </row>
    <row r="466" spans="1:6">
      <c r="A466" s="3">
        <f t="shared" si="39"/>
        <v>465</v>
      </c>
      <c r="B466">
        <f>Intermediate!K466*(Intermediate!$Q$7-Intermediate!H466)</f>
        <v>846561.14471067803</v>
      </c>
      <c r="C466" s="3">
        <f t="shared" si="37"/>
        <v>847500</v>
      </c>
      <c r="D466" s="3">
        <f t="shared" si="38"/>
        <v>47951.497499999998</v>
      </c>
      <c r="E466" s="3">
        <f t="shared" si="35"/>
        <v>895451.49750000006</v>
      </c>
      <c r="F466" s="3">
        <f t="shared" si="36"/>
        <v>-48890.352789322031</v>
      </c>
    </row>
    <row r="467" spans="1:6">
      <c r="A467" s="3">
        <f t="shared" si="39"/>
        <v>466</v>
      </c>
      <c r="B467">
        <f>Intermediate!K467*(Intermediate!$Q$7-Intermediate!H467)</f>
        <v>847109.12039128121</v>
      </c>
      <c r="C467" s="3">
        <f t="shared" si="37"/>
        <v>849000</v>
      </c>
      <c r="D467" s="3">
        <f t="shared" si="38"/>
        <v>48054.618999999999</v>
      </c>
      <c r="E467" s="3">
        <f t="shared" si="35"/>
        <v>897054.61899999995</v>
      </c>
      <c r="F467" s="3">
        <f t="shared" si="36"/>
        <v>-49945.498608718743</v>
      </c>
    </row>
    <row r="468" spans="1:6">
      <c r="A468" s="3">
        <f t="shared" si="39"/>
        <v>467</v>
      </c>
      <c r="B468">
        <f>Intermediate!K468*(Intermediate!$Q$7-Intermediate!H468)</f>
        <v>847655.13617501082</v>
      </c>
      <c r="C468" s="3">
        <f t="shared" si="37"/>
        <v>850500</v>
      </c>
      <c r="D468" s="3">
        <f t="shared" si="38"/>
        <v>48157.7405</v>
      </c>
      <c r="E468" s="3">
        <f t="shared" si="35"/>
        <v>898657.74049999996</v>
      </c>
      <c r="F468" s="3">
        <f t="shared" si="36"/>
        <v>-51002.604324989137</v>
      </c>
    </row>
    <row r="469" spans="1:6">
      <c r="A469" s="3">
        <f t="shared" si="39"/>
        <v>468</v>
      </c>
      <c r="B469">
        <f>Intermediate!K469*(Intermediate!$Q$7-Intermediate!H469)</f>
        <v>848199.20242599701</v>
      </c>
      <c r="C469" s="3">
        <f t="shared" si="37"/>
        <v>852000</v>
      </c>
      <c r="D469" s="3">
        <f t="shared" si="38"/>
        <v>48260.862000000001</v>
      </c>
      <c r="E469" s="3">
        <f t="shared" si="35"/>
        <v>900260.86199999996</v>
      </c>
      <c r="F469" s="3">
        <f t="shared" si="36"/>
        <v>-52061.659574002959</v>
      </c>
    </row>
    <row r="470" spans="1:6">
      <c r="A470" s="3">
        <f t="shared" si="39"/>
        <v>469</v>
      </c>
      <c r="B470">
        <f>Intermediate!K470*(Intermediate!$Q$7-Intermediate!H470)</f>
        <v>848741.32943639753</v>
      </c>
      <c r="C470" s="3">
        <f t="shared" si="37"/>
        <v>853500</v>
      </c>
      <c r="D470" s="3">
        <f t="shared" si="38"/>
        <v>48363.983500000002</v>
      </c>
      <c r="E470" s="3">
        <f t="shared" si="35"/>
        <v>901863.98349999997</v>
      </c>
      <c r="F470" s="3">
        <f t="shared" si="36"/>
        <v>-53122.654063602444</v>
      </c>
    </row>
    <row r="471" spans="1:6">
      <c r="A471" s="3">
        <f t="shared" si="39"/>
        <v>470</v>
      </c>
      <c r="B471">
        <f>Intermediate!K471*(Intermediate!$Q$7-Intermediate!H471)</f>
        <v>849281.52742679359</v>
      </c>
      <c r="C471" s="3">
        <f t="shared" si="37"/>
        <v>855000</v>
      </c>
      <c r="D471" s="3">
        <f t="shared" si="38"/>
        <v>48467.104999999989</v>
      </c>
      <c r="E471" s="3">
        <f t="shared" si="35"/>
        <v>903467.10499999998</v>
      </c>
      <c r="F471" s="3">
        <f t="shared" si="36"/>
        <v>-54185.577573206392</v>
      </c>
    </row>
    <row r="472" spans="1:6">
      <c r="A472" s="3">
        <f t="shared" si="39"/>
        <v>471</v>
      </c>
      <c r="B472">
        <f>Intermediate!K472*(Intermediate!$Q$7-Intermediate!H472)</f>
        <v>849819.8065468967</v>
      </c>
      <c r="C472" s="3">
        <f t="shared" si="37"/>
        <v>856500</v>
      </c>
      <c r="D472" s="3">
        <f t="shared" si="38"/>
        <v>48570.22649999999</v>
      </c>
      <c r="E472" s="3">
        <f t="shared" ref="E472:E501" si="40">C472+D472</f>
        <v>905070.22649999999</v>
      </c>
      <c r="F472" s="3">
        <f t="shared" ref="F472:F501" si="41">B472-E472</f>
        <v>-55250.419953103294</v>
      </c>
    </row>
    <row r="473" spans="1:6">
      <c r="A473" s="3">
        <f t="shared" si="39"/>
        <v>472</v>
      </c>
      <c r="B473">
        <f>Intermediate!K473*(Intermediate!$Q$7-Intermediate!H473)</f>
        <v>850356.17687624774</v>
      </c>
      <c r="C473" s="3">
        <f t="shared" si="37"/>
        <v>858000</v>
      </c>
      <c r="D473" s="3">
        <f t="shared" si="38"/>
        <v>48673.347999999984</v>
      </c>
      <c r="E473" s="3">
        <f t="shared" si="40"/>
        <v>906673.348</v>
      </c>
      <c r="F473" s="3">
        <f t="shared" si="41"/>
        <v>-56317.171123752254</v>
      </c>
    </row>
    <row r="474" spans="1:6">
      <c r="A474" s="3">
        <f t="shared" si="39"/>
        <v>473</v>
      </c>
      <c r="B474">
        <f>Intermediate!K474*(Intermediate!$Q$7-Intermediate!H474)</f>
        <v>850890.64842472482</v>
      </c>
      <c r="C474" s="3">
        <f t="shared" si="37"/>
        <v>859500</v>
      </c>
      <c r="D474" s="3">
        <f t="shared" si="38"/>
        <v>48776.469499999985</v>
      </c>
      <c r="E474" s="3">
        <f t="shared" si="40"/>
        <v>908276.46950000001</v>
      </c>
      <c r="F474" s="3">
        <f t="shared" si="41"/>
        <v>-57385.821075275191</v>
      </c>
    </row>
    <row r="475" spans="1:6">
      <c r="A475" s="3">
        <f t="shared" si="39"/>
        <v>474</v>
      </c>
      <c r="B475">
        <f>Intermediate!K475*(Intermediate!$Q$7-Intermediate!H475)</f>
        <v>851423.23113311629</v>
      </c>
      <c r="C475" s="3">
        <f t="shared" si="37"/>
        <v>861000</v>
      </c>
      <c r="D475" s="3">
        <f t="shared" si="38"/>
        <v>48879.591000000008</v>
      </c>
      <c r="E475" s="3">
        <f t="shared" si="40"/>
        <v>909879.59100000001</v>
      </c>
      <c r="F475" s="3">
        <f t="shared" si="41"/>
        <v>-58456.359866883722</v>
      </c>
    </row>
    <row r="476" spans="1:6">
      <c r="A476" s="3">
        <f t="shared" si="39"/>
        <v>475</v>
      </c>
      <c r="B476">
        <f>Intermediate!K476*(Intermediate!$Q$7-Intermediate!H476)</f>
        <v>851953.93487370107</v>
      </c>
      <c r="C476" s="3">
        <f t="shared" si="37"/>
        <v>862500</v>
      </c>
      <c r="D476" s="3">
        <f t="shared" si="38"/>
        <v>48982.712500000009</v>
      </c>
      <c r="E476" s="3">
        <f t="shared" si="40"/>
        <v>911482.71250000002</v>
      </c>
      <c r="F476" s="3">
        <f t="shared" si="41"/>
        <v>-59528.77762629895</v>
      </c>
    </row>
    <row r="477" spans="1:6">
      <c r="A477" s="3">
        <f t="shared" si="39"/>
        <v>476</v>
      </c>
      <c r="B477">
        <f>Intermediate!K477*(Intermediate!$Q$7-Intermediate!H477)</f>
        <v>852482.76945096778</v>
      </c>
      <c r="C477" s="3">
        <f t="shared" si="37"/>
        <v>864000</v>
      </c>
      <c r="D477" s="3">
        <f t="shared" si="38"/>
        <v>49085.83400000001</v>
      </c>
      <c r="E477" s="3">
        <f t="shared" si="40"/>
        <v>913085.83400000003</v>
      </c>
      <c r="F477" s="3">
        <f t="shared" si="41"/>
        <v>-60603.064549032249</v>
      </c>
    </row>
    <row r="478" spans="1:6">
      <c r="A478" s="3">
        <f t="shared" si="39"/>
        <v>477</v>
      </c>
      <c r="B478">
        <f>Intermediate!K478*(Intermediate!$Q$7-Intermediate!H478)</f>
        <v>853009.74460204225</v>
      </c>
      <c r="C478" s="3">
        <f t="shared" si="37"/>
        <v>865500</v>
      </c>
      <c r="D478" s="3">
        <f t="shared" si="38"/>
        <v>49188.955499999996</v>
      </c>
      <c r="E478" s="3">
        <f t="shared" si="40"/>
        <v>914688.95550000004</v>
      </c>
      <c r="F478" s="3">
        <f t="shared" si="41"/>
        <v>-61679.21089795779</v>
      </c>
    </row>
    <row r="479" spans="1:6">
      <c r="A479" s="3">
        <f t="shared" si="39"/>
        <v>478</v>
      </c>
      <c r="B479">
        <f>Intermediate!K479*(Intermediate!$Q$7-Intermediate!H479)</f>
        <v>853534.86999720533</v>
      </c>
      <c r="C479" s="3">
        <f t="shared" si="37"/>
        <v>867000</v>
      </c>
      <c r="D479" s="3">
        <f t="shared" si="38"/>
        <v>49292.076999999997</v>
      </c>
      <c r="E479" s="3">
        <f t="shared" si="40"/>
        <v>916292.07700000005</v>
      </c>
      <c r="F479" s="3">
        <f t="shared" si="41"/>
        <v>-62757.207002794719</v>
      </c>
    </row>
    <row r="480" spans="1:6">
      <c r="A480" s="3">
        <f t="shared" si="39"/>
        <v>479</v>
      </c>
      <c r="B480">
        <f>Intermediate!K480*(Intermediate!$Q$7-Intermediate!H480)</f>
        <v>854058.15524070966</v>
      </c>
      <c r="C480" s="3">
        <f t="shared" si="37"/>
        <v>868500</v>
      </c>
      <c r="D480" s="3">
        <f t="shared" si="38"/>
        <v>49395.198499999999</v>
      </c>
      <c r="E480" s="3">
        <f t="shared" si="40"/>
        <v>917895.19849999994</v>
      </c>
      <c r="F480" s="3">
        <f t="shared" si="41"/>
        <v>-63837.04325929028</v>
      </c>
    </row>
    <row r="481" spans="1:6">
      <c r="A481" s="3">
        <f t="shared" si="39"/>
        <v>480</v>
      </c>
      <c r="B481">
        <f>Intermediate!K481*(Intermediate!$Q$7-Intermediate!H481)</f>
        <v>854579.60987108003</v>
      </c>
      <c r="C481" s="3">
        <f t="shared" si="37"/>
        <v>870000</v>
      </c>
      <c r="D481" s="3">
        <f t="shared" si="38"/>
        <v>49498.32</v>
      </c>
      <c r="E481" s="3">
        <f t="shared" si="40"/>
        <v>919498.32</v>
      </c>
      <c r="F481" s="3">
        <f t="shared" si="41"/>
        <v>-64918.71012891992</v>
      </c>
    </row>
    <row r="482" spans="1:6">
      <c r="A482" s="3">
        <f t="shared" si="39"/>
        <v>481</v>
      </c>
      <c r="B482">
        <f>Intermediate!K482*(Intermediate!$Q$7-Intermediate!H482)</f>
        <v>855099.24336176878</v>
      </c>
      <c r="C482" s="3">
        <f t="shared" si="37"/>
        <v>871500</v>
      </c>
      <c r="D482" s="3">
        <f t="shared" si="38"/>
        <v>49601.441500000001</v>
      </c>
      <c r="E482" s="3">
        <f t="shared" si="40"/>
        <v>921101.44149999996</v>
      </c>
      <c r="F482" s="3">
        <f t="shared" si="41"/>
        <v>-66002.198138231179</v>
      </c>
    </row>
    <row r="483" spans="1:6">
      <c r="A483" s="3">
        <f t="shared" si="39"/>
        <v>482</v>
      </c>
      <c r="B483">
        <f>Intermediate!K483*(Intermediate!$Q$7-Intermediate!H483)</f>
        <v>855617.06512168562</v>
      </c>
      <c r="C483" s="3">
        <f t="shared" si="37"/>
        <v>873000</v>
      </c>
      <c r="D483" s="3">
        <f t="shared" si="38"/>
        <v>49704.563000000002</v>
      </c>
      <c r="E483" s="3">
        <f t="shared" si="40"/>
        <v>922704.56299999997</v>
      </c>
      <c r="F483" s="3">
        <f t="shared" si="41"/>
        <v>-67087.497878314345</v>
      </c>
    </row>
    <row r="484" spans="1:6">
      <c r="A484" s="3">
        <f t="shared" si="39"/>
        <v>483</v>
      </c>
      <c r="B484">
        <f>Intermediate!K484*(Intermediate!$Q$7-Intermediate!H484)</f>
        <v>856133.08449588891</v>
      </c>
      <c r="C484" s="3">
        <f t="shared" si="37"/>
        <v>874500</v>
      </c>
      <c r="D484" s="3">
        <f t="shared" si="38"/>
        <v>49807.684499999996</v>
      </c>
      <c r="E484" s="3">
        <f t="shared" si="40"/>
        <v>924307.68449999997</v>
      </c>
      <c r="F484" s="3">
        <f t="shared" si="41"/>
        <v>-68174.600004111067</v>
      </c>
    </row>
    <row r="485" spans="1:6">
      <c r="A485" s="3">
        <f t="shared" si="39"/>
        <v>484</v>
      </c>
      <c r="B485">
        <f>Intermediate!K485*(Intermediate!$Q$7-Intermediate!H485)</f>
        <v>856647.31076570973</v>
      </c>
      <c r="C485" s="3">
        <f t="shared" si="37"/>
        <v>876000</v>
      </c>
      <c r="D485" s="3">
        <f t="shared" si="38"/>
        <v>49910.805999999997</v>
      </c>
      <c r="E485" s="3">
        <f t="shared" si="40"/>
        <v>925910.80599999998</v>
      </c>
      <c r="F485" s="3">
        <f t="shared" si="41"/>
        <v>-69263.495234290254</v>
      </c>
    </row>
    <row r="486" spans="1:6">
      <c r="A486" s="3">
        <f t="shared" si="39"/>
        <v>485</v>
      </c>
      <c r="B486">
        <f>Intermediate!K486*(Intermediate!$Q$7-Intermediate!H486)</f>
        <v>857159.75314983586</v>
      </c>
      <c r="C486" s="3">
        <f t="shared" si="37"/>
        <v>877500</v>
      </c>
      <c r="D486" s="3">
        <f t="shared" si="38"/>
        <v>50013.927499999998</v>
      </c>
      <c r="E486" s="3">
        <f t="shared" si="40"/>
        <v>927513.92749999999</v>
      </c>
      <c r="F486" s="3">
        <f t="shared" si="41"/>
        <v>-70354.174350164132</v>
      </c>
    </row>
    <row r="487" spans="1:6">
      <c r="A487" s="3">
        <f t="shared" si="39"/>
        <v>486</v>
      </c>
      <c r="B487">
        <f>Intermediate!K487*(Intermediate!$Q$7-Intermediate!H487)</f>
        <v>857670.42080434307</v>
      </c>
      <c r="C487" s="3">
        <f t="shared" si="37"/>
        <v>879000</v>
      </c>
      <c r="D487" s="3">
        <f t="shared" si="38"/>
        <v>50117.048999999999</v>
      </c>
      <c r="E487" s="3">
        <f t="shared" si="40"/>
        <v>929117.049</v>
      </c>
      <c r="F487" s="3">
        <f t="shared" si="41"/>
        <v>-71446.628195656929</v>
      </c>
    </row>
    <row r="488" spans="1:6">
      <c r="A488" s="3">
        <f t="shared" si="39"/>
        <v>487</v>
      </c>
      <c r="B488">
        <f>Intermediate!K488*(Intermediate!$Q$7-Intermediate!H488)</f>
        <v>858179.32282364706</v>
      </c>
      <c r="C488" s="3">
        <f t="shared" si="37"/>
        <v>880500</v>
      </c>
      <c r="D488" s="3">
        <f t="shared" si="38"/>
        <v>50220.170499999986</v>
      </c>
      <c r="E488" s="3">
        <f t="shared" si="40"/>
        <v>930720.17050000001</v>
      </c>
      <c r="F488" s="3">
        <f t="shared" si="41"/>
        <v>-72540.847676352947</v>
      </c>
    </row>
    <row r="489" spans="1:6">
      <c r="A489" s="3">
        <f t="shared" si="39"/>
        <v>488</v>
      </c>
      <c r="B489">
        <f>Intermediate!K489*(Intermediate!$Q$7-Intermediate!H489)</f>
        <v>858686.46824053314</v>
      </c>
      <c r="C489" s="3">
        <f t="shared" si="37"/>
        <v>882000</v>
      </c>
      <c r="D489" s="3">
        <f t="shared" si="38"/>
        <v>50323.291999999987</v>
      </c>
      <c r="E489" s="3">
        <f t="shared" si="40"/>
        <v>932323.29200000002</v>
      </c>
      <c r="F489" s="3">
        <f t="shared" si="41"/>
        <v>-73636.823759466875</v>
      </c>
    </row>
    <row r="490" spans="1:6">
      <c r="A490" s="3">
        <f t="shared" si="39"/>
        <v>489</v>
      </c>
      <c r="B490">
        <f>Intermediate!K490*(Intermediate!$Q$7-Intermediate!H490)</f>
        <v>859191.8660271595</v>
      </c>
      <c r="C490" s="3">
        <f t="shared" si="37"/>
        <v>883500</v>
      </c>
      <c r="D490" s="3">
        <f t="shared" si="38"/>
        <v>50426.413499999988</v>
      </c>
      <c r="E490" s="3">
        <f t="shared" si="40"/>
        <v>933926.41350000002</v>
      </c>
      <c r="F490" s="3">
        <f t="shared" si="41"/>
        <v>-74734.547472840524</v>
      </c>
    </row>
    <row r="491" spans="1:6">
      <c r="A491" s="3">
        <f t="shared" si="39"/>
        <v>490</v>
      </c>
      <c r="B491">
        <f>Intermediate!K491*(Intermediate!$Q$7-Intermediate!H491)</f>
        <v>859695.52509524405</v>
      </c>
      <c r="C491" s="3">
        <f t="shared" si="37"/>
        <v>885000</v>
      </c>
      <c r="D491" s="3">
        <f t="shared" si="38"/>
        <v>50529.534999999989</v>
      </c>
      <c r="E491" s="3">
        <f t="shared" si="40"/>
        <v>935529.53500000003</v>
      </c>
      <c r="F491" s="3">
        <f t="shared" si="41"/>
        <v>-75834.009904755978</v>
      </c>
    </row>
    <row r="492" spans="1:6">
      <c r="A492" s="3">
        <f t="shared" si="39"/>
        <v>491</v>
      </c>
      <c r="B492">
        <f>Intermediate!K492*(Intermediate!$Q$7-Intermediate!H492)</f>
        <v>860197.45429659751</v>
      </c>
      <c r="C492" s="3">
        <f t="shared" si="37"/>
        <v>886500</v>
      </c>
      <c r="D492" s="3">
        <f t="shared" si="38"/>
        <v>50632.656500000012</v>
      </c>
      <c r="E492" s="3">
        <f t="shared" si="40"/>
        <v>937132.65650000004</v>
      </c>
      <c r="F492" s="3">
        <f t="shared" si="41"/>
        <v>-76935.202203402529</v>
      </c>
    </row>
    <row r="493" spans="1:6">
      <c r="A493" s="3">
        <f t="shared" si="39"/>
        <v>492</v>
      </c>
      <c r="B493">
        <f>Intermediate!K493*(Intermediate!$Q$7-Intermediate!H493)</f>
        <v>860697.66242378345</v>
      </c>
      <c r="C493" s="3">
        <f t="shared" si="37"/>
        <v>888000</v>
      </c>
      <c r="D493" s="3">
        <f t="shared" si="38"/>
        <v>50735.778000000013</v>
      </c>
      <c r="E493" s="3">
        <f t="shared" si="40"/>
        <v>938735.77800000005</v>
      </c>
      <c r="F493" s="3">
        <f t="shared" si="41"/>
        <v>-78038.115576216602</v>
      </c>
    </row>
    <row r="494" spans="1:6">
      <c r="A494" s="3">
        <f t="shared" si="39"/>
        <v>493</v>
      </c>
      <c r="B494">
        <f>Intermediate!K494*(Intermediate!$Q$7-Intermediate!H494)</f>
        <v>861196.15821042121</v>
      </c>
      <c r="C494" s="3">
        <f t="shared" si="37"/>
        <v>889500</v>
      </c>
      <c r="D494" s="3">
        <f t="shared" si="38"/>
        <v>50838.899500000014</v>
      </c>
      <c r="E494" s="3">
        <f t="shared" si="40"/>
        <v>940338.89950000006</v>
      </c>
      <c r="F494" s="3">
        <f t="shared" si="41"/>
        <v>-79142.741289578844</v>
      </c>
    </row>
    <row r="495" spans="1:6">
      <c r="A495" s="3">
        <f t="shared" si="39"/>
        <v>494</v>
      </c>
      <c r="B495">
        <f>Intermediate!K495*(Intermediate!$Q$7-Intermediate!H495)</f>
        <v>861692.95033182949</v>
      </c>
      <c r="C495" s="3">
        <f t="shared" si="37"/>
        <v>891000</v>
      </c>
      <c r="D495" s="3">
        <f t="shared" si="38"/>
        <v>50942.021000000008</v>
      </c>
      <c r="E495" s="3">
        <f t="shared" si="40"/>
        <v>941942.02099999995</v>
      </c>
      <c r="F495" s="3">
        <f t="shared" si="41"/>
        <v>-80249.070668170461</v>
      </c>
    </row>
    <row r="496" spans="1:6">
      <c r="A496" s="3">
        <f t="shared" si="39"/>
        <v>495</v>
      </c>
      <c r="B496">
        <f>Intermediate!K496*(Intermediate!$Q$7-Intermediate!H496)</f>
        <v>862188.04740536422</v>
      </c>
      <c r="C496" s="3">
        <f t="shared" si="37"/>
        <v>892500</v>
      </c>
      <c r="D496" s="3">
        <f t="shared" si="38"/>
        <v>51045.142500000002</v>
      </c>
      <c r="E496" s="3">
        <f t="shared" si="40"/>
        <v>943545.14249999996</v>
      </c>
      <c r="F496" s="3">
        <f t="shared" si="41"/>
        <v>-81357.095094635733</v>
      </c>
    </row>
    <row r="497" spans="1:6">
      <c r="A497" s="3">
        <f t="shared" si="39"/>
        <v>496</v>
      </c>
      <c r="B497">
        <f>Intermediate!K497*(Intermediate!$Q$7-Intermediate!H497)</f>
        <v>862681.45799099095</v>
      </c>
      <c r="C497" s="3">
        <f t="shared" si="37"/>
        <v>894000</v>
      </c>
      <c r="D497" s="3">
        <f t="shared" si="38"/>
        <v>51148.263999999996</v>
      </c>
      <c r="E497" s="3">
        <f t="shared" si="40"/>
        <v>945148.26399999997</v>
      </c>
      <c r="F497" s="3">
        <f t="shared" si="41"/>
        <v>-82466.806009009015</v>
      </c>
    </row>
    <row r="498" spans="1:6">
      <c r="A498" s="3">
        <f t="shared" si="39"/>
        <v>497</v>
      </c>
      <c r="B498">
        <f>Intermediate!K498*(Intermediate!$Q$7-Intermediate!H498)</f>
        <v>863173.19059163006</v>
      </c>
      <c r="C498" s="3">
        <f t="shared" si="37"/>
        <v>895500</v>
      </c>
      <c r="D498" s="3">
        <f t="shared" si="38"/>
        <v>51251.385499999997</v>
      </c>
      <c r="E498" s="3">
        <f t="shared" si="40"/>
        <v>946751.38549999997</v>
      </c>
      <c r="F498" s="3">
        <f t="shared" si="41"/>
        <v>-83578.194908369915</v>
      </c>
    </row>
    <row r="499" spans="1:6">
      <c r="A499" s="3">
        <f t="shared" si="39"/>
        <v>498</v>
      </c>
      <c r="B499">
        <f>Intermediate!K499*(Intermediate!$Q$7-Intermediate!H499)</f>
        <v>863663.2536539532</v>
      </c>
      <c r="C499" s="3">
        <f t="shared" si="37"/>
        <v>897000</v>
      </c>
      <c r="D499" s="3">
        <f t="shared" si="38"/>
        <v>51354.506999999998</v>
      </c>
      <c r="E499" s="3">
        <f t="shared" si="40"/>
        <v>948354.50699999998</v>
      </c>
      <c r="F499" s="3">
        <f t="shared" si="41"/>
        <v>-84691.253346046782</v>
      </c>
    </row>
    <row r="500" spans="1:6">
      <c r="A500" s="3">
        <f t="shared" si="39"/>
        <v>499</v>
      </c>
      <c r="B500">
        <f>Intermediate!K500*(Intermediate!$Q$7-Intermediate!H500)</f>
        <v>864151.65556832787</v>
      </c>
      <c r="C500" s="3">
        <f t="shared" si="37"/>
        <v>898500</v>
      </c>
      <c r="D500" s="3">
        <f t="shared" si="38"/>
        <v>51457.628499999999</v>
      </c>
      <c r="E500" s="3">
        <f t="shared" si="40"/>
        <v>949957.62849999999</v>
      </c>
      <c r="F500" s="3">
        <f t="shared" si="41"/>
        <v>-85805.97293167212</v>
      </c>
    </row>
    <row r="501" spans="1:6">
      <c r="A501" s="3">
        <f t="shared" si="39"/>
        <v>500</v>
      </c>
      <c r="B501">
        <f>Intermediate!K501*(Intermediate!$Q$7-Intermediate!H501)</f>
        <v>864638.40466976212</v>
      </c>
      <c r="C501" s="3">
        <f t="shared" si="37"/>
        <v>900000</v>
      </c>
      <c r="D501" s="3">
        <f t="shared" si="38"/>
        <v>51560.75</v>
      </c>
      <c r="E501" s="3">
        <f t="shared" si="40"/>
        <v>951560.75</v>
      </c>
      <c r="F501" s="3">
        <f t="shared" si="41"/>
        <v>-86922.345330237877</v>
      </c>
    </row>
    <row r="502" spans="1:6">
      <c r="E502" t="s">
        <v>24</v>
      </c>
      <c r="F502" s="3">
        <f>MAX(F2:F501)</f>
        <v>106284.66608589288</v>
      </c>
    </row>
    <row r="503" spans="1:6">
      <c r="E503" t="s">
        <v>25</v>
      </c>
      <c r="F503">
        <f>(MATCH(F502,F2:F501,0)+1)</f>
        <v>231</v>
      </c>
    </row>
  </sheetData>
  <mergeCells count="4">
    <mergeCell ref="J5:K5"/>
    <mergeCell ref="M5:N5"/>
    <mergeCell ref="J3:N3"/>
    <mergeCell ref="J1:N1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01"/>
  <sheetViews>
    <sheetView workbookViewId="0">
      <selection activeCell="N12" sqref="N12"/>
    </sheetView>
  </sheetViews>
  <sheetFormatPr defaultRowHeight="12.75"/>
  <cols>
    <col min="1" max="1" width="13.42578125" customWidth="1"/>
    <col min="10" max="10" width="15" customWidth="1"/>
    <col min="16" max="16" width="13.5703125" customWidth="1"/>
    <col min="17" max="17" width="9.5703125" bestFit="1" customWidth="1"/>
  </cols>
  <sheetData>
    <row r="1" spans="1:17">
      <c r="A1" s="6" t="s">
        <v>15</v>
      </c>
      <c r="B1" s="6" t="s">
        <v>16</v>
      </c>
      <c r="C1" s="6" t="s">
        <v>19</v>
      </c>
      <c r="D1" s="6" t="s">
        <v>20</v>
      </c>
      <c r="E1" s="6" t="s">
        <v>18</v>
      </c>
      <c r="F1" s="6" t="s">
        <v>21</v>
      </c>
      <c r="G1" s="6" t="s">
        <v>23</v>
      </c>
      <c r="H1" s="6" t="s">
        <v>22</v>
      </c>
      <c r="I1" s="6" t="s">
        <v>8</v>
      </c>
      <c r="J1" t="s">
        <v>17</v>
      </c>
      <c r="K1" s="6" t="s">
        <v>0</v>
      </c>
      <c r="P1" t="s">
        <v>8</v>
      </c>
      <c r="Q1">
        <f>'Input-Graph'!K15 - 'Input-Graph'!N16/('Input-Graph'!N6*'Input-Graph'!N7)</f>
        <v>103.1215</v>
      </c>
    </row>
    <row r="2" spans="1:17">
      <c r="A2" s="5">
        <f xml:space="preserve"> 'Input-Graph'!$K$16 + 'Input-Graph'!$K$22/'Input-Graph'!A2</f>
        <v>169828.16929865637</v>
      </c>
      <c r="B2">
        <f xml:space="preserve"> SQRT('Input-Graph'!$K$16/(2*PI())) * 'Input-Graph'!$K$22 * EXP(J2/(2*'Input-Graph'!$K$16)) / ('Input-Graph'!A2*A2)</f>
        <v>4.228757247609396</v>
      </c>
      <c r="C2">
        <f xml:space="preserve"> -I2*NORMDIST(-I2/$Q$2,0,1,1)</f>
        <v>-3.542123776549563</v>
      </c>
      <c r="D2">
        <f xml:space="preserve"> POWER('Input-Graph'!$K$16,1.5) * EXP(J2/(2*'Input-Graph'!$K$16)) / (A2*SQRT(2*PI()))</f>
        <v>8.1442732176180865E-2</v>
      </c>
      <c r="E2">
        <f>C2+D2</f>
        <v>-3.460681044373382</v>
      </c>
      <c r="F2" s="7">
        <f xml:space="preserve"> I2 * NORMDIST(-I2*SQRT(A2)/'Input-Graph'!$K$16,0,1,1)</f>
        <v>2.55063384888581E-38</v>
      </c>
      <c r="G2" s="7">
        <f xml:space="preserve"> - (  'Input-Graph'!$K$16*EXP(Intermediate!J2*Intermediate!A2/(2*'Input-Graph'!$K$16*'Input-Graph'!$K$16)  )/SQRT(2*PI()*Intermediate!A2)  )</f>
        <v>-2.5650160460066881E-38</v>
      </c>
      <c r="H2">
        <f>+B2+E2+F2+G2</f>
        <v>0.768076203236014</v>
      </c>
      <c r="I2">
        <f>'Input-Graph'!$K$15 - 'Input-Graph'!$N$16/Intermediate!K2</f>
        <v>103.1215</v>
      </c>
      <c r="J2">
        <f xml:space="preserve"> -I2*I2</f>
        <v>-10634.043762249999</v>
      </c>
      <c r="K2">
        <f>('Input-Graph'!$N$6 - ((2*'Input-Graph'!A2/'Input-Graph'!$N$8) + 'Input-Graph'!$N$9))*'Input-Graph'!$N$7</f>
        <v>1499998</v>
      </c>
      <c r="P2" t="s">
        <v>9</v>
      </c>
      <c r="Q2">
        <f>SQRT('Input-Graph'!K16)</f>
        <v>56.647705172255229</v>
      </c>
    </row>
    <row r="3" spans="1:17">
      <c r="A3" s="5">
        <f xml:space="preserve"> 'Input-Graph'!$K$16 + 'Input-Graph'!$K$22/'Input-Graph'!A3</f>
        <v>86518.565899969559</v>
      </c>
      <c r="B3">
        <f xml:space="preserve"> SQRT('Input-Graph'!$K$16/(2*PI())) * 'Input-Graph'!$K$22 * EXP(J3/(2*'Input-Graph'!$K$16)) / ('Input-Graph'!A3*A3)</f>
        <v>4.1503352159133593</v>
      </c>
      <c r="C3">
        <f t="shared" ref="C3:C19" si="0" xml:space="preserve"> -I3*NORMDIST(-I3/$Q$2,0,1,1)</f>
        <v>-3.542123776549563</v>
      </c>
      <c r="D3">
        <f xml:space="preserve"> POWER('Input-Graph'!$K$16,1.5) * EXP(J3/(2*'Input-Graph'!$K$16)) / (A3*SQRT(2*PI()))</f>
        <v>0.1598647638722181</v>
      </c>
      <c r="E3">
        <f t="shared" ref="E3:E19" si="1">C3+D3</f>
        <v>-3.3822590126773449</v>
      </c>
      <c r="F3" s="7">
        <f xml:space="preserve"> I3 * NORMDIST(-I3*SQRT(A3)/'Input-Graph'!$K$16,0,1,1)</f>
        <v>1.7084448202508292E-19</v>
      </c>
      <c r="G3" s="7">
        <f xml:space="preserve"> - (  'Input-Graph'!$K$16*EXP(Intermediate!J3*Intermediate!A3/(2*'Input-Graph'!$K$16*'Input-Graph'!$K$16)  )/SQRT(2*PI()*Intermediate!A3)  )</f>
        <v>-1.7271604710653426E-19</v>
      </c>
      <c r="H3">
        <f t="shared" ref="H3:H19" si="2">+B3+E3+F3+G3</f>
        <v>0.76807620323601444</v>
      </c>
      <c r="I3">
        <f>'Input-Graph'!$K$15 - 'Input-Graph'!$N$16/Intermediate!K3</f>
        <v>103.1215</v>
      </c>
      <c r="J3">
        <f t="shared" ref="J3:J66" si="3" xml:space="preserve"> -I3*I3</f>
        <v>-10634.043762249999</v>
      </c>
      <c r="K3">
        <f>('Input-Graph'!$N$6 - ((2*'Input-Graph'!A3/'Input-Graph'!$N$8) + 'Input-Graph'!$N$9))*'Input-Graph'!$N$7</f>
        <v>1499996</v>
      </c>
      <c r="P3" t="s">
        <v>10</v>
      </c>
      <c r="Q3">
        <f>-Q1/Q2</f>
        <v>-1.8204003090050431</v>
      </c>
    </row>
    <row r="4" spans="1:17">
      <c r="A4" s="5">
        <f xml:space="preserve"> 'Input-Graph'!$K$16 + 'Input-Graph'!$K$22/'Input-Graph'!A4</f>
        <v>58748.698100407295</v>
      </c>
      <c r="B4">
        <f xml:space="preserve"> SQRT('Input-Graph'!$K$16/(2*PI())) * 'Input-Graph'!$K$22 * EXP(J4/(2*'Input-Graph'!$K$16)) / ('Input-Graph'!A4*A4)</f>
        <v>4.0747688884527511</v>
      </c>
      <c r="C4">
        <f t="shared" si="0"/>
        <v>-3.542123776549563</v>
      </c>
      <c r="D4">
        <f xml:space="preserve"> POWER('Input-Graph'!$K$16,1.5) * EXP(J4/(2*'Input-Graph'!$K$16)) / (A4*SQRT(2*PI()))</f>
        <v>0.23543109133282536</v>
      </c>
      <c r="E4">
        <f t="shared" si="1"/>
        <v>-3.3066926852167375</v>
      </c>
      <c r="F4" s="7">
        <f xml:space="preserve"> I4 * NORMDIST(-I4*SQRT(A4)/'Input-Graph'!$K$16,0,1,1)</f>
        <v>3.4815079745351589E-13</v>
      </c>
      <c r="G4" s="7">
        <f xml:space="preserve"> - (  'Input-Graph'!$K$16*EXP(Intermediate!J4*Intermediate!A4/(2*'Input-Graph'!$K$16*'Input-Graph'!$K$16)  )/SQRT(2*PI()*Intermediate!A4)  )</f>
        <v>-3.5371408540722785E-13</v>
      </c>
      <c r="H4">
        <f t="shared" si="2"/>
        <v>0.768076203236008</v>
      </c>
      <c r="I4">
        <f>'Input-Graph'!$K$15 - 'Input-Graph'!$N$16/Intermediate!K4</f>
        <v>103.1215</v>
      </c>
      <c r="J4">
        <f t="shared" si="3"/>
        <v>-10634.043762249999</v>
      </c>
      <c r="K4">
        <f>('Input-Graph'!$N$6 - ((2*'Input-Graph'!A4/'Input-Graph'!$N$8) + 'Input-Graph'!$N$9))*'Input-Graph'!$N$7</f>
        <v>1499994</v>
      </c>
      <c r="P4" t="s">
        <v>11</v>
      </c>
      <c r="Q4">
        <f>SQRT('Input-Graph'!K16/(2*PI()))*EXP(-(Intermediate!Q3*Intermediate!Q3)/2)</f>
        <v>4.3101999797855779</v>
      </c>
    </row>
    <row r="5" spans="1:17">
      <c r="A5" s="5">
        <f xml:space="preserve"> 'Input-Graph'!$K$16 + 'Input-Graph'!$K$22/'Input-Graph'!A5</f>
        <v>44863.764200626159</v>
      </c>
      <c r="B5">
        <f xml:space="preserve"> SQRT('Input-Graph'!$K$16/(2*PI())) * 'Input-Graph'!$K$22 * EXP(J5/(2*'Input-Graph'!$K$16)) / ('Input-Graph'!A5*A5)</f>
        <v>4.001905070639979</v>
      </c>
      <c r="C5">
        <f t="shared" si="0"/>
        <v>-3.542123776549563</v>
      </c>
      <c r="D5">
        <f xml:space="preserve"> POWER('Input-Graph'!$K$16,1.5) * EXP(J5/(2*'Input-Graph'!$K$16)) / (A5*SQRT(2*PI()))</f>
        <v>0.30829490914559798</v>
      </c>
      <c r="E5">
        <f t="shared" si="1"/>
        <v>-3.233828867403965</v>
      </c>
      <c r="F5" s="7">
        <f xml:space="preserve"> I5 * NORMDIST(-I5*SQRT(A5)/'Input-Graph'!$K$16,0,1,1)</f>
        <v>5.1513462243247024E-10</v>
      </c>
      <c r="G5" s="7">
        <f xml:space="preserve"> - (  'Input-Graph'!$K$16*EXP(Intermediate!J5*Intermediate!A5/(2*'Input-Graph'!$K$16*'Input-Graph'!$K$16)  )/SQRT(2*PI()*Intermediate!A5)  )</f>
        <v>-5.2581829074823799E-10</v>
      </c>
      <c r="H5">
        <f t="shared" si="2"/>
        <v>0.76807620322533032</v>
      </c>
      <c r="I5">
        <f>'Input-Graph'!$K$15 - 'Input-Graph'!$N$16/Intermediate!K5</f>
        <v>103.1215</v>
      </c>
      <c r="J5">
        <f t="shared" si="3"/>
        <v>-10634.043762249999</v>
      </c>
      <c r="K5">
        <f>('Input-Graph'!$N$6 - ((2*'Input-Graph'!A5/'Input-Graph'!$N$8) + 'Input-Graph'!$N$9))*'Input-Graph'!$N$7</f>
        <v>1499992</v>
      </c>
      <c r="P5" t="s">
        <v>12</v>
      </c>
      <c r="Q5">
        <f>NORMDIST(Q3,0,1,1)*Q1</f>
        <v>3.542123776549563</v>
      </c>
    </row>
    <row r="6" spans="1:17">
      <c r="A6" s="5">
        <f xml:space="preserve"> 'Input-Graph'!$K$16 + 'Input-Graph'!$K$22/'Input-Graph'!A6</f>
        <v>36532.803860757478</v>
      </c>
      <c r="B6">
        <f xml:space="preserve"> SQRT('Input-Graph'!$K$16/(2*PI())) * 'Input-Graph'!$K$22 * EXP(J6/(2*'Input-Graph'!$K$16)) / ('Input-Graph'!A6*A6)</f>
        <v>3.9316013329125199</v>
      </c>
      <c r="C6">
        <f t="shared" si="0"/>
        <v>-3.542123776549563</v>
      </c>
      <c r="D6">
        <f xml:space="preserve"> POWER('Input-Graph'!$K$16,1.5) * EXP(J6/(2*'Input-Graph'!$K$16)) / (A6*SQRT(2*PI()))</f>
        <v>0.378598646873057</v>
      </c>
      <c r="E6">
        <f t="shared" si="1"/>
        <v>-3.1635251296765059</v>
      </c>
      <c r="F6" s="7">
        <f xml:space="preserve"> I6 * NORMDIST(-I6*SQRT(A6)/'Input-Graph'!$K$16,0,1,1)</f>
        <v>4.1955428215869839E-8</v>
      </c>
      <c r="G6" s="7">
        <f xml:space="preserve"> - (  'Input-Graph'!$K$16*EXP(Intermediate!J6*Intermediate!A6/(2*'Input-Graph'!$K$16*'Input-Graph'!$K$16)  )/SQRT(2*PI()*Intermediate!A6)  )</f>
        <v>-4.301513405794628E-8</v>
      </c>
      <c r="H6">
        <f t="shared" si="2"/>
        <v>0.76807620217630823</v>
      </c>
      <c r="I6">
        <f>'Input-Graph'!$K$15 - 'Input-Graph'!$N$16/Intermediate!K6</f>
        <v>103.1215</v>
      </c>
      <c r="J6">
        <f t="shared" si="3"/>
        <v>-10634.043762249999</v>
      </c>
      <c r="K6">
        <f>('Input-Graph'!$N$6 - ((2*'Input-Graph'!A6/'Input-Graph'!$N$8) + 'Input-Graph'!$N$9))*'Input-Graph'!$N$7</f>
        <v>1499990</v>
      </c>
      <c r="P6" t="s">
        <v>13</v>
      </c>
      <c r="Q6">
        <f>(Q1&lt;=0)*Q1</f>
        <v>0</v>
      </c>
    </row>
    <row r="7" spans="1:17">
      <c r="A7" s="5">
        <f xml:space="preserve"> 'Input-Graph'!$K$16 + 'Input-Graph'!$K$22/'Input-Graph'!A7</f>
        <v>30978.830300845024</v>
      </c>
      <c r="B7">
        <f xml:space="preserve"> SQRT('Input-Graph'!$K$16/(2*PI())) * 'Input-Graph'!$K$22 * EXP(J7/(2*'Input-Graph'!$K$16)) / ('Input-Graph'!A7*A7)</f>
        <v>3.8637250814810953</v>
      </c>
      <c r="C7">
        <f t="shared" si="0"/>
        <v>-3.542123776549563</v>
      </c>
      <c r="D7">
        <f xml:space="preserve"> POWER('Input-Graph'!$K$16,1.5) * EXP(J7/(2*'Input-Graph'!$K$16)) / (A7*SQRT(2*PI()))</f>
        <v>0.44647489830448156</v>
      </c>
      <c r="E7">
        <f t="shared" si="1"/>
        <v>-3.0956488782450813</v>
      </c>
      <c r="F7" s="7">
        <f xml:space="preserve"> I7 * NORMDIST(-I7*SQRT(A7)/'Input-Graph'!$K$16,0,1,1)</f>
        <v>7.9842425511613282E-7</v>
      </c>
      <c r="G7" s="7">
        <f xml:space="preserve"> - (  'Input-Graph'!$K$16*EXP(Intermediate!J7*Intermediate!A7/(2*'Input-Graph'!$K$16*'Input-Graph'!$K$16)  )/SQRT(2*PI()*Intermediate!A7)  )</f>
        <v>-8.2202135845911812E-7</v>
      </c>
      <c r="H7">
        <f t="shared" si="2"/>
        <v>0.76807617963891073</v>
      </c>
      <c r="I7">
        <f>'Input-Graph'!$K$15 - 'Input-Graph'!$N$16/Intermediate!K7</f>
        <v>103.1215</v>
      </c>
      <c r="J7">
        <f t="shared" si="3"/>
        <v>-10634.043762249999</v>
      </c>
      <c r="K7">
        <f>('Input-Graph'!$N$6 - ((2*'Input-Graph'!A7/'Input-Graph'!$N$8) + 'Input-Graph'!$N$9))*'Input-Graph'!$N$7</f>
        <v>1499988</v>
      </c>
      <c r="P7" t="s">
        <v>14</v>
      </c>
      <c r="Q7">
        <f>Q4-Q5+Q6</f>
        <v>0.76807620323601489</v>
      </c>
    </row>
    <row r="8" spans="1:17">
      <c r="A8" s="5">
        <f xml:space="preserve"> 'Input-Graph'!$K$16 + 'Input-Graph'!$K$22/'Input-Graph'!A8</f>
        <v>27011.706329478984</v>
      </c>
      <c r="B8">
        <f xml:space="preserve"> SQRT('Input-Graph'!$K$16/(2*PI())) * 'Input-Graph'!$K$22 * EXP(J8/(2*'Input-Graph'!$K$16)) / ('Input-Graph'!A8*A8)</f>
        <v>3.7981527237013899</v>
      </c>
      <c r="C8">
        <f t="shared" si="0"/>
        <v>-3.542123776549563</v>
      </c>
      <c r="D8">
        <f xml:space="preserve"> POWER('Input-Graph'!$K$16,1.5) * EXP(J8/(2*'Input-Graph'!$K$16)) / (A8*SQRT(2*PI()))</f>
        <v>0.51204725608418677</v>
      </c>
      <c r="E8">
        <f t="shared" si="1"/>
        <v>-3.0300765204653763</v>
      </c>
      <c r="F8" s="7">
        <f xml:space="preserve"> I8 * NORMDIST(-I8*SQRT(A8)/'Input-Graph'!$K$16,0,1,1)</f>
        <v>6.6050543102619476E-6</v>
      </c>
      <c r="G8" s="7">
        <f xml:space="preserve"> - (  'Input-Graph'!$K$16*EXP(Intermediate!J8*Intermediate!A8/(2*'Input-Graph'!$K$16*'Input-Graph'!$K$16)  )/SQRT(2*PI()*Intermediate!A8)  )</f>
        <v>-6.827296462670734E-6</v>
      </c>
      <c r="H8">
        <f t="shared" si="2"/>
        <v>0.76807598099386121</v>
      </c>
      <c r="I8">
        <f>'Input-Graph'!$K$15 - 'Input-Graph'!$N$16/Intermediate!K8</f>
        <v>103.1215</v>
      </c>
      <c r="J8">
        <f t="shared" si="3"/>
        <v>-10634.043762249999</v>
      </c>
      <c r="K8">
        <f>('Input-Graph'!$N$6 - ((2*'Input-Graph'!A8/'Input-Graph'!$N$8) + 'Input-Graph'!$N$9))*'Input-Graph'!$N$7</f>
        <v>1499986</v>
      </c>
    </row>
    <row r="9" spans="1:17">
      <c r="A9" s="5">
        <f xml:space="preserve"> 'Input-Graph'!$K$16 + 'Input-Graph'!$K$22/'Input-Graph'!A9</f>
        <v>24036.363350954456</v>
      </c>
      <c r="B9">
        <f xml:space="preserve"> SQRT('Input-Graph'!$K$16/(2*PI())) * 'Input-Graph'!$K$22 * EXP(J9/(2*'Input-Graph'!$K$16)) / ('Input-Graph'!A9*A9)</f>
        <v>3.7347689170157437</v>
      </c>
      <c r="C9">
        <f t="shared" si="0"/>
        <v>-3.542123776549563</v>
      </c>
      <c r="D9">
        <f xml:space="preserve"> POWER('Input-Graph'!$K$16,1.5) * EXP(J9/(2*'Input-Graph'!$K$16)) / (A9*SQRT(2*PI()))</f>
        <v>0.57543106276983247</v>
      </c>
      <c r="E9">
        <f t="shared" si="1"/>
        <v>-2.9666927137797305</v>
      </c>
      <c r="F9" s="7">
        <f xml:space="preserve"> I9 * NORMDIST(-I9*SQRT(A9)/'Input-Graph'!$K$16,0,1,1)</f>
        <v>3.2418105123676264E-5</v>
      </c>
      <c r="G9" s="7">
        <f xml:space="preserve"> - (  'Input-Graph'!$K$16*EXP(Intermediate!J9*Intermediate!A9/(2*'Input-Graph'!$K$16*'Input-Graph'!$K$16)  )/SQRT(2*PI()*Intermediate!A9)  )</f>
        <v>-3.3635451553850232E-5</v>
      </c>
      <c r="H9">
        <f t="shared" si="2"/>
        <v>0.7680749858895829</v>
      </c>
      <c r="I9">
        <f>'Input-Graph'!$K$15 - 'Input-Graph'!$N$16/Intermediate!K9</f>
        <v>103.1215</v>
      </c>
      <c r="J9">
        <f t="shared" si="3"/>
        <v>-10634.043762249999</v>
      </c>
      <c r="K9">
        <f>('Input-Graph'!$N$6 - ((2*'Input-Graph'!A9/'Input-Graph'!$N$8) + 'Input-Graph'!$N$9))*'Input-Graph'!$N$7</f>
        <v>1499984</v>
      </c>
      <c r="P9" t="s">
        <v>17</v>
      </c>
      <c r="Q9">
        <f>-Q1*Q1</f>
        <v>-10634.043762249999</v>
      </c>
    </row>
    <row r="10" spans="1:17">
      <c r="A10" s="5">
        <f xml:space="preserve"> 'Input-Graph'!$K$16 + 'Input-Graph'!$K$22/'Input-Graph'!A10</f>
        <v>21722.207700990934</v>
      </c>
      <c r="B10">
        <f xml:space="preserve"> SQRT('Input-Graph'!$K$16/(2*PI())) * 'Input-Graph'!$K$22 * EXP(J10/(2*'Input-Graph'!$K$16)) / ('Input-Graph'!A10*A10)</f>
        <v>3.6734658918627079</v>
      </c>
      <c r="C10">
        <f t="shared" si="0"/>
        <v>-3.542123776549563</v>
      </c>
      <c r="D10">
        <f xml:space="preserve"> POWER('Input-Graph'!$K$16,1.5) * EXP(J10/(2*'Input-Graph'!$K$16)) / (A10*SQRT(2*PI()))</f>
        <v>0.63673408792286856</v>
      </c>
      <c r="E10">
        <f t="shared" si="1"/>
        <v>-2.9053896886266943</v>
      </c>
      <c r="F10" s="7">
        <f xml:space="preserve"> I10 * NORMDIST(-I10*SQRT(A10)/'Input-Graph'!$K$16,0,1,1)</f>
        <v>1.1224067565081807E-4</v>
      </c>
      <c r="G10" s="7">
        <f xml:space="preserve"> - (  'Input-Graph'!$K$16*EXP(Intermediate!J10*Intermediate!A10/(2*'Input-Graph'!$K$16*'Input-Graph'!$K$16)  )/SQRT(2*PI()*Intermediate!A10)  )</f>
        <v>-1.1687411608984204E-4</v>
      </c>
      <c r="H10">
        <f t="shared" si="2"/>
        <v>0.76807156979557456</v>
      </c>
      <c r="I10">
        <f>'Input-Graph'!$K$15 - 'Input-Graph'!$N$16/Intermediate!K10</f>
        <v>103.1215</v>
      </c>
      <c r="J10">
        <f t="shared" si="3"/>
        <v>-10634.043762249999</v>
      </c>
      <c r="K10">
        <f>('Input-Graph'!$N$6 - ((2*'Input-Graph'!A10/'Input-Graph'!$N$8) + 'Input-Graph'!$N$9))*'Input-Graph'!$N$7</f>
        <v>1499982</v>
      </c>
    </row>
    <row r="11" spans="1:17">
      <c r="A11" s="5">
        <f xml:space="preserve"> 'Input-Graph'!$K$16 + 'Input-Graph'!$K$22/'Input-Graph'!A11</f>
        <v>19870.883181020115</v>
      </c>
      <c r="B11">
        <f xml:space="preserve"> SQRT('Input-Graph'!$K$16/(2*PI())) * 'Input-Graph'!$K$22 * EXP(J11/(2*'Input-Graph'!$K$16)) / ('Input-Graph'!A11*A11)</f>
        <v>3.6141428401928746</v>
      </c>
      <c r="C11">
        <f t="shared" si="0"/>
        <v>-3.542123776549563</v>
      </c>
      <c r="D11">
        <f xml:space="preserve"> POWER('Input-Graph'!$K$16,1.5) * EXP(J11/(2*'Input-Graph'!$K$16)) / (A11*SQRT(2*PI()))</f>
        <v>0.69605713959270099</v>
      </c>
      <c r="E11">
        <f t="shared" si="1"/>
        <v>-2.8460666369568619</v>
      </c>
      <c r="F11" s="7">
        <f xml:space="preserve"> I11 * NORMDIST(-I11*SQRT(A11)/'Input-Graph'!$K$16,0,1,1)</f>
        <v>3.0419996026554623E-4</v>
      </c>
      <c r="G11" s="7">
        <f xml:space="preserve"> - (  'Input-Graph'!$K$16*EXP(Intermediate!J11*Intermediate!A11/(2*'Input-Graph'!$K$16*'Input-Graph'!$K$16)  )/SQRT(2*PI()*Intermediate!A11)  )</f>
        <v>-3.1784301914902801E-4</v>
      </c>
      <c r="H11">
        <f t="shared" si="2"/>
        <v>0.76806256017712915</v>
      </c>
      <c r="I11">
        <f>'Input-Graph'!$K$15 - 'Input-Graph'!$N$16/Intermediate!K11</f>
        <v>103.1215</v>
      </c>
      <c r="J11">
        <f t="shared" si="3"/>
        <v>-10634.043762249999</v>
      </c>
      <c r="K11">
        <f>('Input-Graph'!$N$6 - ((2*'Input-Graph'!A11/'Input-Graph'!$N$8) + 'Input-Graph'!$N$9))*'Input-Graph'!$N$7</f>
        <v>1499980</v>
      </c>
    </row>
    <row r="12" spans="1:17">
      <c r="A12" s="5">
        <f xml:space="preserve"> 'Input-Graph'!$K$16 + 'Input-Graph'!$K$22/'Input-Graph'!A12</f>
        <v>18356.16311922581</v>
      </c>
      <c r="B12">
        <f xml:space="preserve"> SQRT('Input-Graph'!$K$16/(2*PI())) * 'Input-Graph'!$K$22 * EXP(J12/(2*'Input-Graph'!$K$16)) / ('Input-Graph'!A12*A12)</f>
        <v>3.5567053622924991</v>
      </c>
      <c r="C12">
        <f t="shared" si="0"/>
        <v>-3.542123776549563</v>
      </c>
      <c r="D12">
        <f xml:space="preserve"> POWER('Input-Graph'!$K$16,1.5) * EXP(J12/(2*'Input-Graph'!$K$16)) / (A12*SQRT(2*PI()))</f>
        <v>0.75349461749307678</v>
      </c>
      <c r="E12">
        <f t="shared" si="1"/>
        <v>-2.7886291590564865</v>
      </c>
      <c r="F12" s="7">
        <f xml:space="preserve"> I12 * NORMDIST(-I12*SQRT(A12)/'Input-Graph'!$K$16,0,1,1)</f>
        <v>6.8964863244131878E-4</v>
      </c>
      <c r="G12" s="7">
        <f xml:space="preserve"> - (  'Input-Graph'!$K$16*EXP(Intermediate!J12*Intermediate!A12/(2*'Input-Graph'!$K$16*'Input-Graph'!$K$16)  )/SQRT(2*PI()*Intermediate!A12)  )</f>
        <v>-7.2293501642098584E-4</v>
      </c>
      <c r="H12">
        <f t="shared" si="2"/>
        <v>0.76804291685203308</v>
      </c>
      <c r="I12">
        <f>'Input-Graph'!$K$15 - 'Input-Graph'!$N$16/Intermediate!K12</f>
        <v>103.1215</v>
      </c>
      <c r="J12">
        <f t="shared" si="3"/>
        <v>-10634.043762249999</v>
      </c>
      <c r="K12">
        <f>('Input-Graph'!$N$6 - ((2*'Input-Graph'!A12/'Input-Graph'!$N$8) + 'Input-Graph'!$N$9))*'Input-Graph'!$N$7</f>
        <v>1499978</v>
      </c>
    </row>
    <row r="13" spans="1:17">
      <c r="A13" s="5">
        <f xml:space="preserve"> 'Input-Graph'!$K$16 + 'Input-Graph'!$K$22/'Input-Graph'!A13</f>
        <v>17093.896401063888</v>
      </c>
      <c r="B13">
        <f xml:space="preserve"> SQRT('Input-Graph'!$K$16/(2*PI())) * 'Input-Graph'!$K$22 * EXP(J13/(2*'Input-Graph'!$K$16)) / ('Input-Graph'!A13*A13)</f>
        <v>3.5010649655298005</v>
      </c>
      <c r="C13">
        <f t="shared" si="0"/>
        <v>-3.542123776549563</v>
      </c>
      <c r="D13">
        <f xml:space="preserve"> POWER('Input-Graph'!$K$16,1.5) * EXP(J13/(2*'Input-Graph'!$K$16)) / (A13*SQRT(2*PI()))</f>
        <v>0.80913501425577516</v>
      </c>
      <c r="E13">
        <f t="shared" si="1"/>
        <v>-2.7329887622937878</v>
      </c>
      <c r="F13" s="7">
        <f xml:space="preserve"> I13 * NORMDIST(-I13*SQRT(A13)/'Input-Graph'!$K$16,0,1,1)</f>
        <v>1.3671013191807978E-3</v>
      </c>
      <c r="G13" s="7">
        <f xml:space="preserve"> - (  'Input-Graph'!$K$16*EXP(Intermediate!J13*Intermediate!A13/(2*'Input-Graph'!$K$16*'Input-Graph'!$K$16)  )/SQRT(2*PI()*Intermediate!A13)  )</f>
        <v>-1.437563845748805E-3</v>
      </c>
      <c r="H13">
        <f t="shared" si="2"/>
        <v>0.76800574070944472</v>
      </c>
      <c r="I13">
        <f>'Input-Graph'!$K$15 - 'Input-Graph'!$N$16/Intermediate!K13</f>
        <v>103.1215</v>
      </c>
      <c r="J13">
        <f t="shared" si="3"/>
        <v>-10634.043762249999</v>
      </c>
      <c r="K13">
        <f>('Input-Graph'!$N$6 - ((2*'Input-Graph'!A13/'Input-Graph'!$N$8) + 'Input-Graph'!$N$9))*'Input-Graph'!$N$7</f>
        <v>1499976</v>
      </c>
    </row>
    <row r="14" spans="1:17">
      <c r="A14" s="5">
        <f xml:space="preserve"> 'Input-Graph'!$K$16 + 'Input-Graph'!$K$22/'Input-Graph'!A14</f>
        <v>16025.824562619184</v>
      </c>
      <c r="B14">
        <f xml:space="preserve"> SQRT('Input-Graph'!$K$16/(2*PI())) * 'Input-Graph'!$K$22 * EXP(J14/(2*'Input-Graph'!$K$16)) / ('Input-Graph'!A14*A14)</f>
        <v>3.4471386094256693</v>
      </c>
      <c r="C14">
        <f t="shared" si="0"/>
        <v>-3.542123776549563</v>
      </c>
      <c r="D14">
        <f xml:space="preserve"> POWER('Input-Graph'!$K$16,1.5) * EXP(J14/(2*'Input-Graph'!$K$16)) / (A14*SQRT(2*PI()))</f>
        <v>0.86306137035990715</v>
      </c>
      <c r="E14">
        <f t="shared" si="1"/>
        <v>-2.6790624061896557</v>
      </c>
      <c r="F14" s="7">
        <f xml:space="preserve"> I14 * NORMDIST(-I14*SQRT(A14)/'Input-Graph'!$K$16,0,1,1)</f>
        <v>2.4435690004323547E-3</v>
      </c>
      <c r="G14" s="7">
        <f xml:space="preserve"> - (  'Input-Graph'!$K$16*EXP(Intermediate!J14*Intermediate!A14/(2*'Input-Graph'!$K$16*'Input-Graph'!$K$16)  )/SQRT(2*PI()*Intermediate!A14)  )</f>
        <v>-2.5771971505658109E-3</v>
      </c>
      <c r="H14">
        <f t="shared" si="2"/>
        <v>0.76794257508588004</v>
      </c>
      <c r="I14">
        <f>'Input-Graph'!$K$15 - 'Input-Graph'!$N$16/Intermediate!K14</f>
        <v>103.1215</v>
      </c>
      <c r="J14">
        <f t="shared" si="3"/>
        <v>-10634.043762249999</v>
      </c>
      <c r="K14">
        <f>('Input-Graph'!$N$6 - ((2*'Input-Graph'!A14/'Input-Graph'!$N$8) + 'Input-Graph'!$N$9))*'Input-Graph'!$N$7</f>
        <v>1499974</v>
      </c>
    </row>
    <row r="15" spans="1:17">
      <c r="A15" s="5">
        <f xml:space="preserve"> 'Input-Graph'!$K$16 + 'Input-Graph'!$K$22/'Input-Graph'!A15</f>
        <v>15110.334415380867</v>
      </c>
      <c r="B15">
        <f xml:space="preserve"> SQRT('Input-Graph'!$K$16/(2*PI())) * 'Input-Graph'!$K$22 * EXP(J15/(2*'Input-Graph'!$K$16)) / ('Input-Graph'!A15*A15)</f>
        <v>3.3948482921298306</v>
      </c>
      <c r="C15">
        <f t="shared" si="0"/>
        <v>-3.542123776549563</v>
      </c>
      <c r="D15">
        <f xml:space="preserve"> POWER('Input-Graph'!$K$16,1.5) * EXP(J15/(2*'Input-Graph'!$K$16)) / (A15*SQRT(2*PI()))</f>
        <v>0.91535168765574593</v>
      </c>
      <c r="E15">
        <f t="shared" si="1"/>
        <v>-2.6267720888938171</v>
      </c>
      <c r="F15" s="7">
        <f xml:space="preserve"> I15 * NORMDIST(-I15*SQRT(A15)/'Input-Graph'!$K$16,0,1,1)</f>
        <v>4.0257808862736236E-3</v>
      </c>
      <c r="G15" s="7">
        <f xml:space="preserve"> - (  'Input-Graph'!$K$16*EXP(Intermediate!J15*Intermediate!A15/(2*'Input-Graph'!$K$16*'Input-Graph'!$K$16)  )/SQRT(2*PI()*Intermediate!A15)  )</f>
        <v>-4.2580937445887554E-3</v>
      </c>
      <c r="H15">
        <f t="shared" si="2"/>
        <v>0.7678438903776984</v>
      </c>
      <c r="I15">
        <f>'Input-Graph'!$K$15 - 'Input-Graph'!$N$16/Intermediate!K15</f>
        <v>103.1215</v>
      </c>
      <c r="J15">
        <f t="shared" si="3"/>
        <v>-10634.043762249999</v>
      </c>
      <c r="K15">
        <f>('Input-Graph'!$N$6 - ((2*'Input-Graph'!A15/'Input-Graph'!$N$8) + 'Input-Graph'!$N$9))*'Input-Graph'!$N$7</f>
        <v>1499972</v>
      </c>
    </row>
    <row r="16" spans="1:17">
      <c r="A16" s="5">
        <f xml:space="preserve"> 'Input-Graph'!$K$16 + 'Input-Graph'!$K$22/'Input-Graph'!A16</f>
        <v>14316.909621107659</v>
      </c>
      <c r="B16">
        <f xml:space="preserve"> SQRT('Input-Graph'!$K$16/(2*PI())) * 'Input-Graph'!$K$22 * EXP(J16/(2*'Input-Graph'!$K$16)) / ('Input-Graph'!A16*A16)</f>
        <v>3.3441206739715685</v>
      </c>
      <c r="C16">
        <f t="shared" si="0"/>
        <v>-3.542123776549563</v>
      </c>
      <c r="D16">
        <f xml:space="preserve"> POWER('Input-Graph'!$K$16,1.5) * EXP(J16/(2*'Input-Graph'!$K$16)) / (A16*SQRT(2*PI()))</f>
        <v>0.96607930581400747</v>
      </c>
      <c r="E16">
        <f t="shared" si="1"/>
        <v>-2.5760444707355554</v>
      </c>
      <c r="F16" s="7">
        <f xml:space="preserve"> I16 * NORMDIST(-I16*SQRT(A16)/'Input-Graph'!$K$16,0,1,1)</f>
        <v>6.2128848717096482E-3</v>
      </c>
      <c r="G16" s="7">
        <f xml:space="preserve"> - (  'Input-Graph'!$K$16*EXP(Intermediate!J16*Intermediate!A16/(2*'Input-Graph'!$K$16*'Input-Graph'!$K$16)  )/SQRT(2*PI()*Intermediate!A16)  )</f>
        <v>-6.5894542513455778E-3</v>
      </c>
      <c r="H16">
        <f t="shared" si="2"/>
        <v>0.76769963385637718</v>
      </c>
      <c r="I16">
        <f>'Input-Graph'!$K$15 - 'Input-Graph'!$N$16/Intermediate!K16</f>
        <v>103.1215</v>
      </c>
      <c r="J16">
        <f t="shared" si="3"/>
        <v>-10634.043762249999</v>
      </c>
      <c r="K16">
        <f>('Input-Graph'!$N$6 - ((2*'Input-Graph'!A16/'Input-Graph'!$N$8) + 'Input-Graph'!$N$9))*'Input-Graph'!$N$7</f>
        <v>1499970</v>
      </c>
    </row>
    <row r="17" spans="1:11">
      <c r="A17" s="5">
        <f xml:space="preserve"> 'Input-Graph'!$K$16 + 'Input-Graph'!$K$22/'Input-Graph'!A17</f>
        <v>13622.662926118603</v>
      </c>
      <c r="B17">
        <f xml:space="preserve"> SQRT('Input-Graph'!$K$16/(2*PI())) * 'Input-Graph'!$K$22 * EXP(J17/(2*'Input-Graph'!$K$16)) / ('Input-Graph'!A17*A17)</f>
        <v>3.294886734264173</v>
      </c>
      <c r="C17">
        <f t="shared" si="0"/>
        <v>-3.542123776549563</v>
      </c>
      <c r="D17">
        <f xml:space="preserve"> POWER('Input-Graph'!$K$16,1.5) * EXP(J17/(2*'Input-Graph'!$K$16)) / (A17*SQRT(2*PI()))</f>
        <v>1.0153132455214031</v>
      </c>
      <c r="E17">
        <f t="shared" si="1"/>
        <v>-2.5268105310281599</v>
      </c>
      <c r="F17" s="7">
        <f xml:space="preserve"> I17 * NORMDIST(-I17*SQRT(A17)/'Input-Graph'!$K$16,0,1,1)</f>
        <v>9.0912844825469501E-3</v>
      </c>
      <c r="G17" s="7">
        <f xml:space="preserve"> - (  'Input-Graph'!$K$16*EXP(Intermediate!J17*Intermediate!A17/(2*'Input-Graph'!$K$16*'Input-Graph'!$K$16)  )/SQRT(2*PI()*Intermediate!A17)  )</f>
        <v>-9.6677338694686268E-3</v>
      </c>
      <c r="H17">
        <f t="shared" si="2"/>
        <v>0.76749975384909142</v>
      </c>
      <c r="I17">
        <f>'Input-Graph'!$K$15 - 'Input-Graph'!$N$16/Intermediate!K17</f>
        <v>103.1215</v>
      </c>
      <c r="J17">
        <f t="shared" si="3"/>
        <v>-10634.043762249999</v>
      </c>
      <c r="K17">
        <f>('Input-Graph'!$N$6 - ((2*'Input-Graph'!A17/'Input-Graph'!$N$8) + 'Input-Graph'!$N$9))*'Input-Graph'!$N$7</f>
        <v>1499968</v>
      </c>
    </row>
    <row r="18" spans="1:11">
      <c r="A18" s="5">
        <f xml:space="preserve"> 'Input-Graph'!$K$16 + 'Input-Graph'!$K$22/'Input-Graph'!A18</f>
        <v>13010.092312892964</v>
      </c>
      <c r="B18">
        <f xml:space="preserve"> SQRT('Input-Graph'!$K$16/(2*PI())) * 'Input-Graph'!$K$22 * EXP(J18/(2*'Input-Graph'!$K$16)) / ('Input-Graph'!A18*A18)</f>
        <v>3.2470814579857867</v>
      </c>
      <c r="C18">
        <f t="shared" si="0"/>
        <v>-3.542123776549563</v>
      </c>
      <c r="D18">
        <f xml:space="preserve"> POWER('Input-Graph'!$K$16,1.5) * EXP(J18/(2*'Input-Graph'!$K$16)) / (A18*SQRT(2*PI()))</f>
        <v>1.0631185217997896</v>
      </c>
      <c r="E18">
        <f t="shared" si="1"/>
        <v>-2.4790052547497732</v>
      </c>
      <c r="F18" s="7">
        <f xml:space="preserve"> I18 * NORMDIST(-I18*SQRT(A18)/'Input-Graph'!$K$16,0,1,1)</f>
        <v>1.2731620742542863E-2</v>
      </c>
      <c r="G18" s="7">
        <f xml:space="preserve"> - (  'Input-Graph'!$K$16*EXP(Intermediate!J18*Intermediate!A18/(2*'Input-Graph'!$K$16*'Input-Graph'!$K$16)  )/SQRT(2*PI()*Intermediate!A18)  )</f>
        <v>-1.3573180473191145E-2</v>
      </c>
      <c r="H18">
        <f t="shared" si="2"/>
        <v>0.7672346435053653</v>
      </c>
      <c r="I18">
        <f>'Input-Graph'!$K$15 - 'Input-Graph'!$N$16/Intermediate!K18</f>
        <v>103.1215</v>
      </c>
      <c r="J18">
        <f t="shared" si="3"/>
        <v>-10634.043762249999</v>
      </c>
      <c r="K18">
        <f>('Input-Graph'!$N$6 - ((2*'Input-Graph'!A18/'Input-Graph'!$N$8) + 'Input-Graph'!$N$9))*'Input-Graph'!$N$7</f>
        <v>1499966</v>
      </c>
    </row>
    <row r="19" spans="1:11">
      <c r="A19" s="5">
        <f xml:space="preserve"> 'Input-Graph'!$K$16 + 'Input-Graph'!$K$22/'Input-Graph'!A19</f>
        <v>12465.585101136841</v>
      </c>
      <c r="B19">
        <f xml:space="preserve"> SQRT('Input-Graph'!$K$16/(2*PI())) * 'Input-Graph'!$K$22 * EXP(J19/(2*'Input-Graph'!$K$16)) / ('Input-Graph'!A19*A19)</f>
        <v>3.2006435493457257</v>
      </c>
      <c r="C19">
        <f t="shared" si="0"/>
        <v>-3.542123776549563</v>
      </c>
      <c r="D19">
        <f xml:space="preserve"> POWER('Input-Graph'!$K$16,1.5) * EXP(J19/(2*'Input-Graph'!$K$16)) / (A19*SQRT(2*PI()))</f>
        <v>1.1095564304398504</v>
      </c>
      <c r="E19">
        <f t="shared" si="1"/>
        <v>-2.4325673461097126</v>
      </c>
      <c r="F19" s="7">
        <f xml:space="preserve"> I19 * NORMDIST(-I19*SQRT(A19)/'Input-Graph'!$K$16,0,1,1)</f>
        <v>1.7187566008144976E-2</v>
      </c>
      <c r="G19" s="7">
        <f xml:space="preserve"> - (  'Input-Graph'!$K$16*EXP(Intermediate!J19*Intermediate!A19/(2*'Input-Graph'!$K$16*'Input-Graph'!$K$16)  )/SQRT(2*PI()*Intermediate!A19)  )</f>
        <v>-1.8368288712222052E-2</v>
      </c>
      <c r="H19">
        <f t="shared" si="2"/>
        <v>0.76689548053193601</v>
      </c>
      <c r="I19">
        <f>'Input-Graph'!$K$15 - 'Input-Graph'!$N$16/Intermediate!K19</f>
        <v>103.1215</v>
      </c>
      <c r="J19">
        <f t="shared" si="3"/>
        <v>-10634.043762249999</v>
      </c>
      <c r="K19">
        <f>('Input-Graph'!$N$6 - ((2*'Input-Graph'!A19/'Input-Graph'!$N$8) + 'Input-Graph'!$N$9))*'Input-Graph'!$N$7</f>
        <v>1499964</v>
      </c>
    </row>
    <row r="20" spans="1:11">
      <c r="A20" s="5">
        <f xml:space="preserve"> 'Input-Graph'!$K$16 + 'Input-Graph'!$K$22/'Input-Graph'!A20</f>
        <v>11978.394437986626</v>
      </c>
      <c r="B20">
        <f xml:space="preserve"> SQRT('Input-Graph'!$K$16/(2*PI())) * 'Input-Graph'!$K$22 * EXP(J20/(2*'Input-Graph'!$K$16)) / ('Input-Graph'!A20*A20)</f>
        <v>3.1555151695827162</v>
      </c>
      <c r="C20">
        <f xml:space="preserve"> -I20*NORMDIST(-I20/$Q$2,0,1,1)</f>
        <v>-3.542123776549563</v>
      </c>
      <c r="D20">
        <f xml:space="preserve"> POWER('Input-Graph'!$K$16,1.5) * EXP(J20/(2*'Input-Graph'!$K$16)) / (A20*SQRT(2*PI()))</f>
        <v>1.1546848102028595</v>
      </c>
      <c r="E20">
        <f>C20+D20</f>
        <v>-2.3874389663467035</v>
      </c>
      <c r="F20" s="7">
        <f xml:space="preserve"> I20 * NORMDIST(-I20*SQRT(A20)/'Input-Graph'!$K$16,0,1,1)</f>
        <v>2.2495978794195771E-2</v>
      </c>
      <c r="G20" s="7">
        <f xml:space="preserve"> - (  'Input-Graph'!$K$16*EXP(Intermediate!J20*Intermediate!A20/(2*'Input-Graph'!$K$16*'Input-Graph'!$K$16)  )/SQRT(2*PI()*Intermediate!A20)  )</f>
        <v>-2.4097721114498805E-2</v>
      </c>
      <c r="H20">
        <f>+B20+E20+F20+G20</f>
        <v>0.76647446091570959</v>
      </c>
      <c r="I20">
        <f>'Input-Graph'!$K$15 - 'Input-Graph'!$N$16/Intermediate!K20</f>
        <v>103.1215</v>
      </c>
      <c r="J20">
        <f t="shared" si="3"/>
        <v>-10634.043762249999</v>
      </c>
      <c r="K20">
        <f>('Input-Graph'!$N$6 - ((2*'Input-Graph'!A20/'Input-Graph'!$N$8) + 'Input-Graph'!$N$9))*'Input-Graph'!$N$7</f>
        <v>1499962</v>
      </c>
    </row>
    <row r="21" spans="1:11">
      <c r="A21" s="5">
        <f xml:space="preserve"> 'Input-Graph'!$K$16 + 'Input-Graph'!$K$22/'Input-Graph'!A21</f>
        <v>11539.922841151432</v>
      </c>
      <c r="B21">
        <f xml:space="preserve"> SQRT('Input-Graph'!$K$16/(2*PI())) * 'Input-Graph'!$K$22 * EXP(J21/(2*'Input-Graph'!$K$16)) / ('Input-Graph'!A21*A21)</f>
        <v>3.1116416966366467</v>
      </c>
      <c r="C21">
        <f xml:space="preserve"> -I21*NORMDIST(-I21/$Q$2,0,1,1)</f>
        <v>-3.542123776549563</v>
      </c>
      <c r="D21">
        <f xml:space="preserve"> POWER('Input-Graph'!$K$16,1.5) * EXP(J21/(2*'Input-Graph'!$K$16)) / (A21*SQRT(2*PI()))</f>
        <v>1.1985582831489292</v>
      </c>
      <c r="E21">
        <f>C21+D21</f>
        <v>-2.343565493400634</v>
      </c>
      <c r="F21" s="7">
        <f xml:space="preserve"> I21 * NORMDIST(-I21*SQRT(A21)/'Input-Graph'!$K$16,0,1,1)</f>
        <v>2.8677979731333021E-2</v>
      </c>
      <c r="G21" s="7">
        <f xml:space="preserve"> - (  'Input-Graph'!$K$16*EXP(Intermediate!J21*Intermediate!A21/(2*'Input-Graph'!$K$16*'Input-Graph'!$K$16)  )/SQRT(2*PI()*Intermediate!A21)  )</f>
        <v>-3.0789245712999878E-2</v>
      </c>
      <c r="H21">
        <f>+B21+E21+F21+G21</f>
        <v>0.76596493725434578</v>
      </c>
      <c r="I21">
        <f>'Input-Graph'!$K$15 - 'Input-Graph'!$N$16/Intermediate!K21</f>
        <v>103.1215</v>
      </c>
      <c r="J21">
        <f t="shared" si="3"/>
        <v>-10634.043762249999</v>
      </c>
      <c r="K21">
        <f>('Input-Graph'!$N$6 - ((2*'Input-Graph'!A21/'Input-Graph'!$N$8) + 'Input-Graph'!$N$9))*'Input-Graph'!$N$7</f>
        <v>1499960</v>
      </c>
    </row>
    <row r="22" spans="1:11">
      <c r="A22" s="5">
        <f xml:space="preserve"> 'Input-Graph'!$K$16 + 'Input-Graph'!$K$22/'Input-Graph'!A22</f>
        <v>11143.210444014829</v>
      </c>
      <c r="B22">
        <f xml:space="preserve"> SQRT('Input-Graph'!$K$16/(2*PI())) * 'Input-Graph'!$K$22 * EXP(J22/(2*'Input-Graph'!$K$16)) / ('Input-Graph'!A22*A22)</f>
        <v>3.068971504594161</v>
      </c>
      <c r="C22">
        <f xml:space="preserve"> -I22*NORMDIST(-I22/$Q$2,0,1,1)</f>
        <v>-3.542123776549563</v>
      </c>
      <c r="D22">
        <f xml:space="preserve"> POWER('Input-Graph'!$K$16,1.5) * EXP(J22/(2*'Input-Graph'!$K$16)) / (A22*SQRT(2*PI()))</f>
        <v>1.2412284751914147</v>
      </c>
      <c r="E22">
        <f>C22+D22</f>
        <v>-2.3008953013581483</v>
      </c>
      <c r="F22" s="7">
        <f xml:space="preserve"> I22 * NORMDIST(-I22*SQRT(A22)/'Input-Graph'!$K$16,0,1,1)</f>
        <v>3.5740579130542446E-2</v>
      </c>
      <c r="G22" s="7">
        <f xml:space="preserve"> - (  'Input-Graph'!$K$16*EXP(Intermediate!J22*Intermediate!A22/(2*'Input-Graph'!$K$16*'Input-Graph'!$K$16)  )/SQRT(2*PI()*Intermediate!A22)  )</f>
        <v>-3.8455304271349827E-2</v>
      </c>
      <c r="H22">
        <f>+B22+E22+F22+G22</f>
        <v>0.76536147809520527</v>
      </c>
      <c r="I22">
        <f>'Input-Graph'!$K$15 - 'Input-Graph'!$N$16/Intermediate!K22</f>
        <v>103.1215</v>
      </c>
      <c r="J22">
        <f t="shared" si="3"/>
        <v>-10634.043762249999</v>
      </c>
      <c r="K22">
        <f>('Input-Graph'!$N$6 - ((2*'Input-Graph'!A22/'Input-Graph'!$N$8) + 'Input-Graph'!$N$9))*'Input-Graph'!$N$7</f>
        <v>1499958</v>
      </c>
    </row>
    <row r="23" spans="1:11">
      <c r="A23" s="5">
        <f xml:space="preserve"> 'Input-Graph'!$K$16 + 'Input-Graph'!$K$22/'Input-Graph'!A23</f>
        <v>10782.56281025428</v>
      </c>
      <c r="B23">
        <f xml:space="preserve"> SQRT('Input-Graph'!$K$16/(2*PI())) * 'Input-Graph'!$K$22 * EXP(J23/(2*'Input-Graph'!$K$16)) / ('Input-Graph'!A23*A23)</f>
        <v>3.0274557610356552</v>
      </c>
      <c r="C23">
        <f xml:space="preserve"> -I23*NORMDIST(-I23/$Q$2,0,1,1)</f>
        <v>-3.542123776549563</v>
      </c>
      <c r="D23">
        <f xml:space="preserve"> POWER('Input-Graph'!$K$16,1.5) * EXP(J23/(2*'Input-Graph'!$K$16)) / (A23*SQRT(2*PI()))</f>
        <v>1.2827442187499205</v>
      </c>
      <c r="E23">
        <f>C23+D23</f>
        <v>-2.2593795577996425</v>
      </c>
      <c r="F23" s="7">
        <f xml:space="preserve"> I23 * NORMDIST(-I23*SQRT(A23)/'Input-Graph'!$K$16,0,1,1)</f>
        <v>4.3678573773924464E-2</v>
      </c>
      <c r="G23" s="7">
        <f xml:space="preserve"> - (  'Input-Graph'!$K$16*EXP(Intermediate!J23*Intermediate!A23/(2*'Input-Graph'!$K$16*'Input-Graph'!$K$16)  )/SQRT(2*PI()*Intermediate!A23)  )</f>
        <v>-4.7094910947753692E-2</v>
      </c>
      <c r="H23">
        <f>+B23+E23+F23+G23</f>
        <v>0.7646598660621835</v>
      </c>
      <c r="I23">
        <f>'Input-Graph'!$K$15 - 'Input-Graph'!$N$16/Intermediate!K23</f>
        <v>103.1215</v>
      </c>
      <c r="J23">
        <f t="shared" si="3"/>
        <v>-10634.043762249999</v>
      </c>
      <c r="K23">
        <f>('Input-Graph'!$N$6 - ((2*'Input-Graph'!A23/'Input-Graph'!$N$8) + 'Input-Graph'!$N$9))*'Input-Graph'!$N$7</f>
        <v>1499956</v>
      </c>
    </row>
    <row r="24" spans="1:11">
      <c r="A24" s="5">
        <f xml:space="preserve"> 'Input-Graph'!$K$16 + 'Input-Graph'!$K$22/'Input-Graph'!A24</f>
        <v>10453.275840298997</v>
      </c>
      <c r="B24">
        <f xml:space="preserve"> SQRT('Input-Graph'!$K$16/(2*PI())) * 'Input-Graph'!$K$22 * EXP(J24/(2*'Input-Graph'!$K$16)) / ('Input-Graph'!A24*A24)</f>
        <v>2.9870482406111543</v>
      </c>
      <c r="C24">
        <f t="shared" ref="C24:C87" si="4" xml:space="preserve"> -I24*NORMDIST(-I24/$Q$2,0,1,1)</f>
        <v>-3.542123776549563</v>
      </c>
      <c r="D24">
        <f xml:space="preserve"> POWER('Input-Graph'!$K$16,1.5) * EXP(J24/(2*'Input-Graph'!$K$16)) / (A24*SQRT(2*PI()))</f>
        <v>1.323151739174421</v>
      </c>
      <c r="E24">
        <f t="shared" ref="E24:E87" si="5">C24+D24</f>
        <v>-2.218972037375142</v>
      </c>
      <c r="F24" s="7">
        <f xml:space="preserve"> I24 * NORMDIST(-I24*SQRT(A24)/'Input-Graph'!$K$16,0,1,1)</f>
        <v>5.2476512647670989E-2</v>
      </c>
      <c r="G24" s="7">
        <f xml:space="preserve"> - (  'Input-Graph'!$K$16*EXP(Intermediate!J24*Intermediate!A24/(2*'Input-Graph'!$K$16*'Input-Graph'!$K$16)  )/SQRT(2*PI()*Intermediate!A24)  )</f>
        <v>-5.6695664484368233E-2</v>
      </c>
      <c r="H24">
        <f t="shared" ref="H24:H87" si="6">+B24+E24+F24+G24</f>
        <v>0.76385705139931492</v>
      </c>
      <c r="I24">
        <f>'Input-Graph'!$K$15 - 'Input-Graph'!$N$16/Intermediate!K24</f>
        <v>103.1215</v>
      </c>
      <c r="J24">
        <f t="shared" si="3"/>
        <v>-10634.043762249999</v>
      </c>
      <c r="K24">
        <f>('Input-Graph'!$N$6 - ((2*'Input-Graph'!A24/'Input-Graph'!$N$8) + 'Input-Graph'!$N$9))*'Input-Graph'!$N$7</f>
        <v>1499954</v>
      </c>
    </row>
    <row r="25" spans="1:11">
      <c r="A25" s="5">
        <f xml:space="preserve"> 'Input-Graph'!$K$16 + 'Input-Graph'!$K$22/'Input-Graph'!A25</f>
        <v>10151.429451173319</v>
      </c>
      <c r="B25">
        <f xml:space="preserve"> SQRT('Input-Graph'!$K$16/(2*PI())) * 'Input-Graph'!$K$22 * EXP(J25/(2*'Input-Graph'!$K$16)) / ('Input-Graph'!A25*A25)</f>
        <v>2.947705153348799</v>
      </c>
      <c r="C25">
        <f t="shared" si="4"/>
        <v>-3.542123776549563</v>
      </c>
      <c r="D25">
        <f xml:space="preserve"> POWER('Input-Graph'!$K$16,1.5) * EXP(J25/(2*'Input-Graph'!$K$16)) / (A25*SQRT(2*PI()))</f>
        <v>1.3624948264367767</v>
      </c>
      <c r="E25">
        <f t="shared" si="5"/>
        <v>-2.1796289501127863</v>
      </c>
      <c r="F25" s="7">
        <f xml:space="preserve"> I25 * NORMDIST(-I25*SQRT(A25)/'Input-Graph'!$K$16,0,1,1)</f>
        <v>6.2110599478291166E-2</v>
      </c>
      <c r="G25" s="7">
        <f xml:space="preserve"> - (  'Input-Graph'!$K$16*EXP(Intermediate!J25*Intermediate!A25/(2*'Input-Graph'!$K$16*'Input-Graph'!$K$16)  )/SQRT(2*PI()*Intermediate!A25)  )</f>
        <v>-6.7235727480177254E-2</v>
      </c>
      <c r="H25">
        <f t="shared" si="6"/>
        <v>0.76295107523412653</v>
      </c>
      <c r="I25">
        <f>'Input-Graph'!$K$15 - 'Input-Graph'!$N$16/Intermediate!K25</f>
        <v>103.1215</v>
      </c>
      <c r="J25">
        <f t="shared" si="3"/>
        <v>-10634.043762249999</v>
      </c>
      <c r="K25">
        <f>('Input-Graph'!$N$6 - ((2*'Input-Graph'!A25/'Input-Graph'!$N$8) + 'Input-Graph'!$N$9))*'Input-Graph'!$N$7</f>
        <v>1499952</v>
      </c>
    </row>
    <row r="26" spans="1:11">
      <c r="A26" s="5">
        <f xml:space="preserve"> 'Input-Graph'!$K$16 + 'Input-Graph'!$K$22/'Input-Graph'!A26</f>
        <v>9873.7307731776964</v>
      </c>
      <c r="B26">
        <f xml:space="preserve"> SQRT('Input-Graph'!$K$16/(2*PI())) * 'Input-Graph'!$K$22 * EXP(J26/(2*'Input-Graph'!$K$16)) / ('Input-Graph'!A26*A26)</f>
        <v>2.9093849863552648</v>
      </c>
      <c r="C26">
        <f t="shared" si="4"/>
        <v>-3.542123776549563</v>
      </c>
      <c r="D26">
        <f xml:space="preserve"> POWER('Input-Graph'!$K$16,1.5) * EXP(J26/(2*'Input-Graph'!$K$16)) / (A26*SQRT(2*PI()))</f>
        <v>1.4008149934303109</v>
      </c>
      <c r="E26">
        <f t="shared" si="5"/>
        <v>-2.1413087831192521</v>
      </c>
      <c r="F26" s="7">
        <f xml:space="preserve"> I26 * NORMDIST(-I26*SQRT(A26)/'Input-Graph'!$K$16,0,1,1)</f>
        <v>7.2550452187743877E-2</v>
      </c>
      <c r="G26" s="7">
        <f xml:space="preserve"> - (  'Input-Graph'!$K$16*EXP(Intermediate!J26*Intermediate!A26/(2*'Input-Graph'!$K$16*'Input-Graph'!$K$16)  )/SQRT(2*PI()*Intermediate!A26)  )</f>
        <v>-7.8685681274582489E-2</v>
      </c>
      <c r="H26">
        <f t="shared" si="6"/>
        <v>0.76194097414917406</v>
      </c>
      <c r="I26">
        <f>'Input-Graph'!$K$15 - 'Input-Graph'!$N$16/Intermediate!K26</f>
        <v>103.1215</v>
      </c>
      <c r="J26">
        <f t="shared" si="3"/>
        <v>-10634.043762249999</v>
      </c>
      <c r="K26">
        <f>('Input-Graph'!$N$6 - ((2*'Input-Graph'!A26/'Input-Graph'!$N$8) + 'Input-Graph'!$N$9))*'Input-Graph'!$N$7</f>
        <v>1499950</v>
      </c>
    </row>
    <row r="27" spans="1:11">
      <c r="A27" s="5">
        <f xml:space="preserve"> 'Input-Graph'!$K$16 + 'Input-Graph'!$K$22/'Input-Graph'!A27</f>
        <v>9617.3935319509674</v>
      </c>
      <c r="B27">
        <f xml:space="preserve"> SQRT('Input-Graph'!$K$16/(2*PI())) * 'Input-Graph'!$K$22 * EXP(J27/(2*'Input-Graph'!$K$16)) / ('Input-Graph'!A27*A27)</f>
        <v>2.8720483577050984</v>
      </c>
      <c r="C27">
        <f t="shared" si="4"/>
        <v>-3.542123776549563</v>
      </c>
      <c r="D27">
        <f xml:space="preserve"> POWER('Input-Graph'!$K$16,1.5) * EXP(J27/(2*'Input-Graph'!$K$16)) / (A27*SQRT(2*PI()))</f>
        <v>1.4381516220804773</v>
      </c>
      <c r="E27">
        <f t="shared" si="5"/>
        <v>-2.1039721544690857</v>
      </c>
      <c r="F27" s="7">
        <f xml:space="preserve"> I27 * NORMDIST(-I27*SQRT(A27)/'Input-Graph'!$K$16,0,1,1)</f>
        <v>8.3760677185974672E-2</v>
      </c>
      <c r="G27" s="7">
        <f xml:space="preserve"> - (  'Input-Graph'!$K$16*EXP(Intermediate!J27*Intermediate!A27/(2*'Input-Graph'!$K$16*'Input-Graph'!$K$16)  )/SQRT(2*PI()*Intermediate!A27)  )</f>
        <v>-9.1010205390953031E-2</v>
      </c>
      <c r="H27">
        <f t="shared" si="6"/>
        <v>0.76082667503103429</v>
      </c>
      <c r="I27">
        <f>'Input-Graph'!$K$15 - 'Input-Graph'!$N$16/Intermediate!K27</f>
        <v>103.1215</v>
      </c>
      <c r="J27">
        <f t="shared" si="3"/>
        <v>-10634.043762249999</v>
      </c>
      <c r="K27">
        <f>('Input-Graph'!$N$6 - ((2*'Input-Graph'!A27/'Input-Graph'!$N$8) + 'Input-Graph'!$N$9))*'Input-Graph'!$N$7</f>
        <v>1499948</v>
      </c>
    </row>
    <row r="28" spans="1:11">
      <c r="A28" s="5">
        <f xml:space="preserve"> 'Input-Graph'!$K$16 + 'Input-Graph'!$K$22/'Input-Graph'!A28</f>
        <v>9380.0442345188112</v>
      </c>
      <c r="B28">
        <f xml:space="preserve"> SQRT('Input-Graph'!$K$16/(2*PI())) * 'Input-Graph'!$K$22 * EXP(J28/(2*'Input-Graph'!$K$16)) / ('Input-Graph'!A28*A28)</f>
        <v>2.8356578814378799</v>
      </c>
      <c r="C28">
        <f t="shared" si="4"/>
        <v>-3.542123776549563</v>
      </c>
      <c r="D28">
        <f xml:space="preserve"> POWER('Input-Graph'!$K$16,1.5) * EXP(J28/(2*'Input-Graph'!$K$16)) / (A28*SQRT(2*PI()))</f>
        <v>1.4745420983476958</v>
      </c>
      <c r="E28">
        <f t="shared" si="5"/>
        <v>-2.0675816782018672</v>
      </c>
      <c r="F28" s="7">
        <f xml:space="preserve"> I28 * NORMDIST(-I28*SQRT(A28)/'Input-Graph'!$K$16,0,1,1)</f>
        <v>9.5702242389243158E-2</v>
      </c>
      <c r="G28" s="7">
        <f xml:space="preserve"> - (  'Input-Graph'!$K$16*EXP(Intermediate!J28*Intermediate!A28/(2*'Input-Graph'!$K$16*'Input-Graph'!$K$16)  )/SQRT(2*PI()*Intermediate!A28)  )</f>
        <v>-0.10416955876943981</v>
      </c>
      <c r="H28">
        <f t="shared" si="6"/>
        <v>0.75960888685581607</v>
      </c>
      <c r="I28">
        <f>'Input-Graph'!$K$15 - 'Input-Graph'!$N$16/Intermediate!K28</f>
        <v>103.1215</v>
      </c>
      <c r="J28">
        <f t="shared" si="3"/>
        <v>-10634.043762249999</v>
      </c>
      <c r="K28">
        <f>('Input-Graph'!$N$6 - ((2*'Input-Graph'!A28/'Input-Graph'!$N$8) + 'Input-Graph'!$N$9))*'Input-Graph'!$N$7</f>
        <v>1499946</v>
      </c>
    </row>
    <row r="29" spans="1:11">
      <c r="A29" s="5">
        <f xml:space="preserve"> 'Input-Graph'!$K$16 + 'Input-Graph'!$K$22/'Input-Graph'!A29</f>
        <v>9159.6484583318088</v>
      </c>
      <c r="B29">
        <f xml:space="preserve"> SQRT('Input-Graph'!$K$16/(2*PI())) * 'Input-Graph'!$K$22 * EXP(J29/(2*'Input-Graph'!$K$16)) / ('Input-Graph'!A29*A29)</f>
        <v>2.8001780426903413</v>
      </c>
      <c r="C29">
        <f t="shared" si="4"/>
        <v>-3.542123776549563</v>
      </c>
      <c r="D29">
        <f xml:space="preserve"> POWER('Input-Graph'!$K$16,1.5) * EXP(J29/(2*'Input-Graph'!$K$16)) / (A29*SQRT(2*PI()))</f>
        <v>1.5100219370952341</v>
      </c>
      <c r="E29">
        <f t="shared" si="5"/>
        <v>-2.0321018394543291</v>
      </c>
      <c r="F29" s="7">
        <f xml:space="preserve"> I29 * NORMDIST(-I29*SQRT(A29)/'Input-Graph'!$K$16,0,1,1)</f>
        <v>0.10833364975697786</v>
      </c>
      <c r="G29" s="7">
        <f xml:space="preserve"> - (  'Input-Graph'!$K$16*EXP(Intermediate!J29*Intermediate!A29/(2*'Input-Graph'!$K$16*'Input-Graph'!$K$16)  )/SQRT(2*PI()*Intermediate!A29)  )</f>
        <v>-0.1181208588493473</v>
      </c>
      <c r="H29">
        <f t="shared" si="6"/>
        <v>0.75828899414364281</v>
      </c>
      <c r="I29">
        <f>'Input-Graph'!$K$15 - 'Input-Graph'!$N$16/Intermediate!K29</f>
        <v>103.1215</v>
      </c>
      <c r="J29">
        <f t="shared" si="3"/>
        <v>-10634.043762249999</v>
      </c>
      <c r="K29">
        <f>('Input-Graph'!$N$6 - ((2*'Input-Graph'!A29/'Input-Graph'!$N$8) + 'Input-Graph'!$N$9))*'Input-Graph'!$N$7</f>
        <v>1499944</v>
      </c>
    </row>
    <row r="30" spans="1:11">
      <c r="A30" s="5">
        <f xml:space="preserve"> 'Input-Graph'!$K$16 + 'Input-Graph'!$K$22/'Input-Graph'!A30</f>
        <v>8954.4523908473584</v>
      </c>
      <c r="B30">
        <f xml:space="preserve"> SQRT('Input-Graph'!$K$16/(2*PI())) * 'Input-Graph'!$K$22 * EXP(J30/(2*'Input-Graph'!$K$16)) / ('Input-Graph'!A30*A30)</f>
        <v>2.7655750820867535</v>
      </c>
      <c r="C30">
        <f t="shared" si="4"/>
        <v>-3.542123776549563</v>
      </c>
      <c r="D30">
        <f xml:space="preserve"> POWER('Input-Graph'!$K$16,1.5) * EXP(J30/(2*'Input-Graph'!$K$16)) / (A30*SQRT(2*PI()))</f>
        <v>1.5446248976988222</v>
      </c>
      <c r="E30">
        <f t="shared" si="5"/>
        <v>-1.9974988788507408</v>
      </c>
      <c r="F30" s="7">
        <f xml:space="preserve"> I30 * NORMDIST(-I30*SQRT(A30)/'Input-Graph'!$K$16,0,1,1)</f>
        <v>0.12161191844108976</v>
      </c>
      <c r="G30" s="7">
        <f xml:space="preserve"> - (  'Input-Graph'!$K$16*EXP(Intermediate!J30*Intermediate!A30/(2*'Input-Graph'!$K$16*'Input-Graph'!$K$16)  )/SQRT(2*PI()*Intermediate!A30)  )</f>
        <v>-0.13281916639194363</v>
      </c>
      <c r="H30">
        <f t="shared" si="6"/>
        <v>0.75686895528515885</v>
      </c>
      <c r="I30">
        <f>'Input-Graph'!$K$15 - 'Input-Graph'!$N$16/Intermediate!K30</f>
        <v>103.1215</v>
      </c>
      <c r="J30">
        <f t="shared" si="3"/>
        <v>-10634.043762249999</v>
      </c>
      <c r="K30">
        <f>('Input-Graph'!$N$6 - ((2*'Input-Graph'!A30/'Input-Graph'!$N$8) + 'Input-Graph'!$N$9))*'Input-Graph'!$N$7</f>
        <v>1499942</v>
      </c>
    </row>
    <row r="31" spans="1:11">
      <c r="A31" s="5">
        <f xml:space="preserve"> 'Input-Graph'!$K$16 + 'Input-Graph'!$K$22/'Input-Graph'!A31</f>
        <v>8762.9360611952052</v>
      </c>
      <c r="B31">
        <f xml:space="preserve"> SQRT('Input-Graph'!$K$16/(2*PI())) * 'Input-Graph'!$K$22 * EXP(J31/(2*'Input-Graph'!$K$16)) / ('Input-Graph'!A31*A31)</f>
        <v>2.7318168885964931</v>
      </c>
      <c r="C31">
        <f t="shared" si="4"/>
        <v>-3.542123776549563</v>
      </c>
      <c r="D31">
        <f xml:space="preserve"> POWER('Input-Graph'!$K$16,1.5) * EXP(J31/(2*'Input-Graph'!$K$16)) / (A31*SQRT(2*PI()))</f>
        <v>1.5783830911890828</v>
      </c>
      <c r="E31">
        <f t="shared" si="5"/>
        <v>-1.9637406853604802</v>
      </c>
      <c r="F31" s="7">
        <f xml:space="preserve"> I31 * NORMDIST(-I31*SQRT(A31)/'Input-Graph'!$K$16,0,1,1)</f>
        <v>0.13549339530331811</v>
      </c>
      <c r="G31" s="7">
        <f xml:space="preserve"> - (  'Input-Graph'!$K$16*EXP(Intermediate!J31*Intermediate!A31/(2*'Input-Graph'!$K$16*'Input-Graph'!$K$16)  )/SQRT(2*PI()*Intermediate!A31)  )</f>
        <v>-0.14821839077960158</v>
      </c>
      <c r="H31">
        <f t="shared" si="6"/>
        <v>0.75535120775972953</v>
      </c>
      <c r="I31">
        <f>'Input-Graph'!$K$15 - 'Input-Graph'!$N$16/Intermediate!K31</f>
        <v>103.1215</v>
      </c>
      <c r="J31">
        <f t="shared" si="3"/>
        <v>-10634.043762249999</v>
      </c>
      <c r="K31">
        <f>('Input-Graph'!$N$6 - ((2*'Input-Graph'!A31/'Input-Graph'!$N$8) + 'Input-Graph'!$N$9))*'Input-Graph'!$N$7</f>
        <v>1499940</v>
      </c>
    </row>
    <row r="32" spans="1:11">
      <c r="A32" s="5">
        <f xml:space="preserve"> 'Input-Graph'!$K$16 + 'Input-Graph'!$K$22/'Input-Graph'!A32</f>
        <v>8583.7756237786743</v>
      </c>
      <c r="B32">
        <f xml:space="preserve"> SQRT('Input-Graph'!$K$16/(2*PI())) * 'Input-Graph'!$K$22 * EXP(J32/(2*'Input-Graph'!$K$16)) / ('Input-Graph'!A32*A32)</f>
        <v>2.6988729001440306</v>
      </c>
      <c r="C32">
        <f t="shared" si="4"/>
        <v>-3.542123776549563</v>
      </c>
      <c r="D32">
        <f xml:space="preserve"> POWER('Input-Graph'!$K$16,1.5) * EXP(J32/(2*'Input-Graph'!$K$16)) / (A32*SQRT(2*PI()))</f>
        <v>1.6113270796415451</v>
      </c>
      <c r="E32">
        <f t="shared" si="5"/>
        <v>-1.9307966969080179</v>
      </c>
      <c r="F32" s="7">
        <f xml:space="preserve"> I32 * NORMDIST(-I32*SQRT(A32)/'Input-Graph'!$K$16,0,1,1)</f>
        <v>0.14993441209373681</v>
      </c>
      <c r="G32" s="7">
        <f xml:space="preserve"> - (  'Input-Graph'!$K$16*EXP(Intermediate!J32*Intermediate!A32/(2*'Input-Graph'!$K$16*'Input-Graph'!$K$16)  )/SQRT(2*PI()*Intermediate!A32)  )</f>
        <v>-0.16427203394738304</v>
      </c>
      <c r="H32">
        <f t="shared" si="6"/>
        <v>0.75373858138236649</v>
      </c>
      <c r="I32">
        <f>'Input-Graph'!$K$15 - 'Input-Graph'!$N$16/Intermediate!K32</f>
        <v>103.1215</v>
      </c>
      <c r="J32">
        <f t="shared" si="3"/>
        <v>-10634.043762249999</v>
      </c>
      <c r="K32">
        <f>('Input-Graph'!$N$6 - ((2*'Input-Graph'!A32/'Input-Graph'!$N$8) + 'Input-Graph'!$N$9))*'Input-Graph'!$N$7</f>
        <v>1499938</v>
      </c>
    </row>
    <row r="33" spans="1:11">
      <c r="A33" s="5">
        <f xml:space="preserve"> 'Input-Graph'!$K$16 + 'Input-Graph'!$K$22/'Input-Graph'!A33</f>
        <v>8415.8127137006777</v>
      </c>
      <c r="B33">
        <f xml:space="preserve"> SQRT('Input-Graph'!$K$16/(2*PI())) * 'Input-Graph'!$K$22 * EXP(J33/(2*'Input-Graph'!$K$16)) / ('Input-Graph'!A33*A33)</f>
        <v>2.6667140113247152</v>
      </c>
      <c r="C33">
        <f t="shared" si="4"/>
        <v>-3.542123776549563</v>
      </c>
      <c r="D33">
        <f xml:space="preserve"> POWER('Input-Graph'!$K$16,1.5) * EXP(J33/(2*'Input-Graph'!$K$16)) / (A33*SQRT(2*PI()))</f>
        <v>1.6434859684608596</v>
      </c>
      <c r="E33">
        <f t="shared" si="5"/>
        <v>-1.8986378080887034</v>
      </c>
      <c r="F33" s="7">
        <f xml:space="preserve"> I33 * NORMDIST(-I33*SQRT(A33)/'Input-Graph'!$K$16,0,1,1)</f>
        <v>0.16489180909479573</v>
      </c>
      <c r="G33" s="7">
        <f xml:space="preserve"> - (  'Input-Graph'!$K$16*EXP(Intermediate!J33*Intermediate!A33/(2*'Input-Graph'!$K$16*'Input-Graph'!$K$16)  )/SQRT(2*PI()*Intermediate!A33)  )</f>
        <v>-0.1809337922579653</v>
      </c>
      <c r="H33">
        <f t="shared" si="6"/>
        <v>0.75203422007284226</v>
      </c>
      <c r="I33">
        <f>'Input-Graph'!$K$15 - 'Input-Graph'!$N$16/Intermediate!K33</f>
        <v>103.1215</v>
      </c>
      <c r="J33">
        <f t="shared" si="3"/>
        <v>-10634.043762249999</v>
      </c>
      <c r="K33">
        <f>('Input-Graph'!$N$6 - ((2*'Input-Graph'!A33/'Input-Graph'!$N$8) + 'Input-Graph'!$N$9))*'Input-Graph'!$N$7</f>
        <v>1499936</v>
      </c>
    </row>
    <row r="34" spans="1:11">
      <c r="A34" s="5">
        <f xml:space="preserve"> 'Input-Graph'!$K$16 + 'Input-Graph'!$K$22/'Input-Graph'!A34</f>
        <v>8258.0293739304379</v>
      </c>
      <c r="B34">
        <f xml:space="preserve"> SQRT('Input-Graph'!$K$16/(2*PI())) * 'Input-Graph'!$K$22 * EXP(J34/(2*'Input-Graph'!$K$16)) / ('Input-Graph'!A34*A34)</f>
        <v>2.635312487640638</v>
      </c>
      <c r="C34">
        <f t="shared" si="4"/>
        <v>-3.542123776549563</v>
      </c>
      <c r="D34">
        <f xml:space="preserve"> POWER('Input-Graph'!$K$16,1.5) * EXP(J34/(2*'Input-Graph'!$K$16)) / (A34*SQRT(2*PI()))</f>
        <v>1.6748874921449368</v>
      </c>
      <c r="E34">
        <f t="shared" si="5"/>
        <v>-1.8672362844046262</v>
      </c>
      <c r="F34" s="7">
        <f xml:space="preserve"> I34 * NORMDIST(-I34*SQRT(A34)/'Input-Graph'!$K$16,0,1,1)</f>
        <v>0.18032334430883337</v>
      </c>
      <c r="G34" s="7">
        <f xml:space="preserve"> - (  'Input-Graph'!$K$16*EXP(Intermediate!J34*Intermediate!A34/(2*'Input-Graph'!$K$16*'Input-Graph'!$K$16)  )/SQRT(2*PI()*Intermediate!A34)  )</f>
        <v>-0.19815803535373666</v>
      </c>
      <c r="H34">
        <f t="shared" si="6"/>
        <v>0.75024151219110846</v>
      </c>
      <c r="I34">
        <f>'Input-Graph'!$K$15 - 'Input-Graph'!$N$16/Intermediate!K34</f>
        <v>103.1215</v>
      </c>
      <c r="J34">
        <f t="shared" si="3"/>
        <v>-10634.043762249999</v>
      </c>
      <c r="K34">
        <f>('Input-Graph'!$N$6 - ((2*'Input-Graph'!A34/'Input-Graph'!$N$8) + 'Input-Graph'!$N$9))*'Input-Graph'!$N$7</f>
        <v>1499934</v>
      </c>
    </row>
    <row r="35" spans="1:11">
      <c r="A35" s="5">
        <f xml:space="preserve"> 'Input-Graph'!$K$16 + 'Input-Graph'!$K$22/'Input-Graph'!A35</f>
        <v>8109.5274070878586</v>
      </c>
      <c r="B35">
        <f xml:space="preserve"> SQRT('Input-Graph'!$K$16/(2*PI())) * 'Input-Graph'!$K$22 * EXP(J35/(2*'Input-Graph'!$K$16)) / ('Input-Graph'!A35*A35)</f>
        <v>2.6046418857253935</v>
      </c>
      <c r="C35">
        <f t="shared" si="4"/>
        <v>-3.542123776549563</v>
      </c>
      <c r="D35">
        <f xml:space="preserve"> POWER('Input-Graph'!$K$16,1.5) * EXP(J35/(2*'Input-Graph'!$K$16)) / (A35*SQRT(2*PI()))</f>
        <v>1.7055580940601813</v>
      </c>
      <c r="E35">
        <f t="shared" si="5"/>
        <v>-1.8365656824893817</v>
      </c>
      <c r="F35" s="7">
        <f xml:space="preserve"> I35 * NORMDIST(-I35*SQRT(A35)/'Input-Graph'!$K$16,0,1,1)</f>
        <v>0.19618800583212215</v>
      </c>
      <c r="G35" s="7">
        <f xml:space="preserve"> - (  'Input-Graph'!$K$16*EXP(Intermediate!J35*Intermediate!A35/(2*'Input-Graph'!$K$16*'Input-Graph'!$K$16)  )/SQRT(2*PI()*Intermediate!A35)  )</f>
        <v>-0.21590017989352289</v>
      </c>
      <c r="H35">
        <f t="shared" si="6"/>
        <v>0.74836402917461098</v>
      </c>
      <c r="I35">
        <f>'Input-Graph'!$K$15 - 'Input-Graph'!$N$16/Intermediate!K35</f>
        <v>103.1215</v>
      </c>
      <c r="J35">
        <f t="shared" si="3"/>
        <v>-10634.043762249999</v>
      </c>
      <c r="K35">
        <f>('Input-Graph'!$N$6 - ((2*'Input-Graph'!A35/'Input-Graph'!$N$8) + 'Input-Graph'!$N$9))*'Input-Graph'!$N$7</f>
        <v>1499932</v>
      </c>
    </row>
    <row r="36" spans="1:11">
      <c r="A36" s="5">
        <f xml:space="preserve"> 'Input-Graph'!$K$16 + 'Input-Graph'!$K$22/'Input-Graph'!A36</f>
        <v>7969.511266921998</v>
      </c>
      <c r="B36">
        <f xml:space="preserve"> SQRT('Input-Graph'!$K$16/(2*PI())) * 'Input-Graph'!$K$22 * EXP(J36/(2*'Input-Graph'!$K$16)) / ('Input-Graph'!A36*A36)</f>
        <v>2.5746769790754556</v>
      </c>
      <c r="C36">
        <f t="shared" si="4"/>
        <v>-3.542123776549563</v>
      </c>
      <c r="D36">
        <f xml:space="preserve"> POWER('Input-Graph'!$K$16,1.5) * EXP(J36/(2*'Input-Graph'!$K$16)) / (A36*SQRT(2*PI()))</f>
        <v>1.7355230007101197</v>
      </c>
      <c r="E36">
        <f t="shared" si="5"/>
        <v>-1.8066007758394433</v>
      </c>
      <c r="F36" s="7">
        <f xml:space="preserve"> I36 * NORMDIST(-I36*SQRT(A36)/'Input-Graph'!$K$16,0,1,1)</f>
        <v>0.21244624328587944</v>
      </c>
      <c r="G36" s="7">
        <f xml:space="preserve"> - (  'Input-Graph'!$K$16*EXP(Intermediate!J36*Intermediate!A36/(2*'Input-Graph'!$K$16*'Input-Graph'!$K$16)  )/SQRT(2*PI()*Intermediate!A36)  )</f>
        <v>-0.2341169745018801</v>
      </c>
      <c r="H36">
        <f t="shared" si="6"/>
        <v>0.74640547202001162</v>
      </c>
      <c r="I36">
        <f>'Input-Graph'!$K$15 - 'Input-Graph'!$N$16/Intermediate!K36</f>
        <v>103.1215</v>
      </c>
      <c r="J36">
        <f t="shared" si="3"/>
        <v>-10634.043762249999</v>
      </c>
      <c r="K36">
        <f>('Input-Graph'!$N$6 - ((2*'Input-Graph'!A36/'Input-Graph'!$N$8) + 'Input-Graph'!$N$9))*'Input-Graph'!$N$7</f>
        <v>1499930</v>
      </c>
    </row>
    <row r="37" spans="1:11">
      <c r="A37" s="5">
        <f xml:space="preserve"> 'Input-Graph'!$K$16 + 'Input-Graph'!$K$22/'Input-Graph'!A37</f>
        <v>7837.2738012097961</v>
      </c>
      <c r="B37">
        <f xml:space="preserve"> SQRT('Input-Graph'!$K$16/(2*PI())) * 'Input-Graph'!$K$22 * EXP(J37/(2*'Input-Graph'!$K$16)) / ('Input-Graph'!A37*A37)</f>
        <v>2.5453936888497504</v>
      </c>
      <c r="C37">
        <f t="shared" si="4"/>
        <v>-3.542123776549563</v>
      </c>
      <c r="D37">
        <f xml:space="preserve"> POWER('Input-Graph'!$K$16,1.5) * EXP(J37/(2*'Input-Graph'!$K$16)) / (A37*SQRT(2*PI()))</f>
        <v>1.7648062909358251</v>
      </c>
      <c r="E37">
        <f t="shared" si="5"/>
        <v>-1.7773174856137379</v>
      </c>
      <c r="F37" s="7">
        <f xml:space="preserve"> I37 * NORMDIST(-I37*SQRT(A37)/'Input-Graph'!$K$16,0,1,1)</f>
        <v>0.22906013228423172</v>
      </c>
      <c r="G37" s="7">
        <f xml:space="preserve"> - (  'Input-Graph'!$K$16*EXP(Intermediate!J37*Intermediate!A37/(2*'Input-Graph'!$K$16*'Input-Graph'!$K$16)  )/SQRT(2*PI()*Intermediate!A37)  )</f>
        <v>-0.25276671048756633</v>
      </c>
      <c r="H37">
        <f t="shared" si="6"/>
        <v>0.7443696250326779</v>
      </c>
      <c r="I37">
        <f>'Input-Graph'!$K$15 - 'Input-Graph'!$N$16/Intermediate!K37</f>
        <v>103.1215</v>
      </c>
      <c r="J37">
        <f t="shared" si="3"/>
        <v>-10634.043762249999</v>
      </c>
      <c r="K37">
        <f>('Input-Graph'!$N$6 - ((2*'Input-Graph'!A37/'Input-Graph'!$N$8) + 'Input-Graph'!$N$9))*'Input-Graph'!$N$7</f>
        <v>1499928</v>
      </c>
    </row>
    <row r="38" spans="1:11">
      <c r="A38" s="5">
        <f xml:space="preserve"> 'Input-Graph'!$K$16 + 'Input-Graph'!$K$22/'Input-Graph'!A38</f>
        <v>7712.1843066171732</v>
      </c>
      <c r="B38">
        <f xml:space="preserve"> SQRT('Input-Graph'!$K$16/(2*PI())) * 'Input-Graph'!$K$22 * EXP(J38/(2*'Input-Graph'!$K$16)) / ('Input-Graph'!A38*A38)</f>
        <v>2.5167690193384642</v>
      </c>
      <c r="C38">
        <f t="shared" si="4"/>
        <v>-3.542123776549563</v>
      </c>
      <c r="D38">
        <f xml:space="preserve"> POWER('Input-Graph'!$K$16,1.5) * EXP(J38/(2*'Input-Graph'!$K$16)) / (A38*SQRT(2*PI()))</f>
        <v>1.7934309604471113</v>
      </c>
      <c r="E38">
        <f t="shared" si="5"/>
        <v>-1.7486928161024518</v>
      </c>
      <c r="F38" s="7">
        <f xml:space="preserve"> I38 * NORMDIST(-I38*SQRT(A38)/'Input-Graph'!$K$16,0,1,1)</f>
        <v>0.24599348406855981</v>
      </c>
      <c r="G38" s="7">
        <f xml:space="preserve"> - (  'Input-Graph'!$K$16*EXP(Intermediate!J38*Intermediate!A38/(2*'Input-Graph'!$K$16*'Input-Graph'!$K$16)  )/SQRT(2*PI()*Intermediate!A38)  )</f>
        <v>-0.27180937109092762</v>
      </c>
      <c r="H38">
        <f t="shared" si="6"/>
        <v>0.74226031621364463</v>
      </c>
      <c r="I38">
        <f>'Input-Graph'!$K$15 - 'Input-Graph'!$N$16/Intermediate!K38</f>
        <v>103.1215</v>
      </c>
      <c r="J38">
        <f t="shared" si="3"/>
        <v>-10634.043762249999</v>
      </c>
      <c r="K38">
        <f>('Input-Graph'!$N$6 - ((2*'Input-Graph'!A38/'Input-Graph'!$N$8) + 'Input-Graph'!$N$9))*'Input-Graph'!$N$7</f>
        <v>1499926</v>
      </c>
    </row>
    <row r="39" spans="1:11">
      <c r="A39" s="5">
        <f xml:space="preserve"> 'Input-Graph'!$K$16 + 'Input-Graph'!$K$22/'Input-Graph'!A39</f>
        <v>7593.6784696346895</v>
      </c>
      <c r="B39">
        <f xml:space="preserve"> SQRT('Input-Graph'!$K$16/(2*PI())) * 'Input-Graph'!$K$22 * EXP(J39/(2*'Input-Graph'!$K$16)) / ('Input-Graph'!A39*A39)</f>
        <v>2.4887809977376083</v>
      </c>
      <c r="C39">
        <f t="shared" si="4"/>
        <v>-3.542123776549563</v>
      </c>
      <c r="D39">
        <f xml:space="preserve"> POWER('Input-Graph'!$K$16,1.5) * EXP(J39/(2*'Input-Graph'!$K$16)) / (A39*SQRT(2*PI()))</f>
        <v>1.821418982047966</v>
      </c>
      <c r="E39">
        <f t="shared" si="5"/>
        <v>-1.720704794501597</v>
      </c>
      <c r="F39" s="7">
        <f xml:space="preserve"> I39 * NORMDIST(-I39*SQRT(A39)/'Input-Graph'!$K$16,0,1,1)</f>
        <v>0.26321191069575506</v>
      </c>
      <c r="G39" s="7">
        <f xml:space="preserve"> - (  'Input-Graph'!$K$16*EXP(Intermediate!J39*Intermediate!A39/(2*'Input-Graph'!$K$16*'Input-Graph'!$K$16)  )/SQRT(2*PI()*Intermediate!A39)  )</f>
        <v>-0.29120673029798078</v>
      </c>
      <c r="H39">
        <f t="shared" si="6"/>
        <v>0.74008138363378562</v>
      </c>
      <c r="I39">
        <f>'Input-Graph'!$K$15 - 'Input-Graph'!$N$16/Intermediate!K39</f>
        <v>103.1215</v>
      </c>
      <c r="J39">
        <f t="shared" si="3"/>
        <v>-10634.043762249999</v>
      </c>
      <c r="K39">
        <f>('Input-Graph'!$N$6 - ((2*'Input-Graph'!A39/'Input-Graph'!$N$8) + 'Input-Graph'!$N$9))*'Input-Graph'!$N$7</f>
        <v>1499924</v>
      </c>
    </row>
    <row r="40" spans="1:11">
      <c r="A40" s="5">
        <f xml:space="preserve"> 'Input-Graph'!$K$16 + 'Input-Graph'!$K$22/'Input-Graph'!A40</f>
        <v>7481.2498550615619</v>
      </c>
      <c r="B40">
        <f xml:space="preserve"> SQRT('Input-Graph'!$K$16/(2*PI())) * 'Input-Graph'!$K$22 * EXP(J40/(2*'Input-Graph'!$K$16)) / ('Input-Graph'!A40*A40)</f>
        <v>2.4614086178978551</v>
      </c>
      <c r="C40">
        <f t="shared" si="4"/>
        <v>-3.542123776549563</v>
      </c>
      <c r="D40">
        <f xml:space="preserve"> POWER('Input-Graph'!$K$16,1.5) * EXP(J40/(2*'Input-Graph'!$K$16)) / (A40*SQRT(2*PI()))</f>
        <v>1.8487913618877201</v>
      </c>
      <c r="E40">
        <f t="shared" si="5"/>
        <v>-1.6933324146618429</v>
      </c>
      <c r="F40" s="7">
        <f xml:space="preserve"> I40 * NORMDIST(-I40*SQRT(A40)/'Input-Graph'!$K$16,0,1,1)</f>
        <v>0.28068285458887637</v>
      </c>
      <c r="G40" s="7">
        <f xml:space="preserve"> - (  'Input-Graph'!$K$16*EXP(Intermediate!J40*Intermediate!A40/(2*'Input-Graph'!$K$16*'Input-Graph'!$K$16)  )/SQRT(2*PI()*Intermediate!A40)  )</f>
        <v>-0.31092241066799331</v>
      </c>
      <c r="H40">
        <f t="shared" si="6"/>
        <v>0.73783664715689534</v>
      </c>
      <c r="I40">
        <f>'Input-Graph'!$K$15 - 'Input-Graph'!$N$16/Intermediate!K40</f>
        <v>103.1215</v>
      </c>
      <c r="J40">
        <f t="shared" si="3"/>
        <v>-10634.043762249999</v>
      </c>
      <c r="K40">
        <f>('Input-Graph'!$N$6 - ((2*'Input-Graph'!A40/'Input-Graph'!$N$8) + 'Input-Graph'!$N$9))*'Input-Graph'!$N$7</f>
        <v>1499922</v>
      </c>
    </row>
    <row r="41" spans="1:11">
      <c r="A41" s="5">
        <f xml:space="preserve"> 'Input-Graph'!$K$16 + 'Input-Graph'!$K$22/'Input-Graph'!A41</f>
        <v>7374.4426712170916</v>
      </c>
      <c r="B41">
        <f xml:space="preserve"> SQRT('Input-Graph'!$K$16/(2*PI())) * 'Input-Graph'!$K$22 * EXP(J41/(2*'Input-Graph'!$K$16)) / ('Input-Graph'!A41*A41)</f>
        <v>2.4346317877449914</v>
      </c>
      <c r="C41">
        <f t="shared" si="4"/>
        <v>-3.542123776549563</v>
      </c>
      <c r="D41">
        <f xml:space="preserve"> POWER('Input-Graph'!$K$16,1.5) * EXP(J41/(2*'Input-Graph'!$K$16)) / (A41*SQRT(2*PI()))</f>
        <v>1.875568192040584</v>
      </c>
      <c r="E41">
        <f t="shared" si="5"/>
        <v>-1.666555584508979</v>
      </c>
      <c r="F41" s="7">
        <f xml:space="preserve"> I41 * NORMDIST(-I41*SQRT(A41)/'Input-Graph'!$K$16,0,1,1)</f>
        <v>0.29837558985285634</v>
      </c>
      <c r="G41" s="7">
        <f xml:space="preserve"> - (  'Input-Graph'!$K$16*EXP(Intermediate!J41*Intermediate!A41/(2*'Input-Graph'!$K$16*'Input-Graph'!$K$16)  )/SQRT(2*PI()*Intermediate!A41)  )</f>
        <v>-0.33092190818798906</v>
      </c>
      <c r="H41">
        <f t="shared" si="6"/>
        <v>0.73552988490087978</v>
      </c>
      <c r="I41">
        <f>'Input-Graph'!$K$15 - 'Input-Graph'!$N$16/Intermediate!K41</f>
        <v>103.1215</v>
      </c>
      <c r="J41">
        <f t="shared" si="3"/>
        <v>-10634.043762249999</v>
      </c>
      <c r="K41">
        <f>('Input-Graph'!$N$6 - ((2*'Input-Graph'!A41/'Input-Graph'!$N$8) + 'Input-Graph'!$N$9))*'Input-Graph'!$N$7</f>
        <v>1499920</v>
      </c>
    </row>
    <row r="42" spans="1:11">
      <c r="A42" s="5">
        <f xml:space="preserve"> 'Input-Graph'!$K$16 + 'Input-Graph'!$K$22/'Input-Graph'!A42</f>
        <v>7272.8455939016203</v>
      </c>
      <c r="B42">
        <f xml:space="preserve"> SQRT('Input-Graph'!$K$16/(2*PI())) * 'Input-Graph'!$K$22 * EXP(J42/(2*'Input-Graph'!$K$16)) / ('Input-Graph'!A42*A42)</f>
        <v>2.4084312800954173</v>
      </c>
      <c r="C42">
        <f t="shared" si="4"/>
        <v>-3.542123776549563</v>
      </c>
      <c r="D42">
        <f xml:space="preserve"> POWER('Input-Graph'!$K$16,1.5) * EXP(J42/(2*'Input-Graph'!$K$16)) / (A42*SQRT(2*PI()))</f>
        <v>1.9017686996901573</v>
      </c>
      <c r="E42">
        <f t="shared" si="5"/>
        <v>-1.6403550768594057</v>
      </c>
      <c r="F42" s="7">
        <f xml:space="preserve"> I42 * NORMDIST(-I42*SQRT(A42)/'Input-Graph'!$K$16,0,1,1)</f>
        <v>0.31626120153164705</v>
      </c>
      <c r="G42" s="7">
        <f xml:space="preserve"> - (  'Input-Graph'!$K$16*EXP(Intermediate!J42*Intermediate!A42/(2*'Input-Graph'!$K$16*'Input-Graph'!$K$16)  )/SQRT(2*PI()*Intermediate!A42)  )</f>
        <v>-0.35117259089983743</v>
      </c>
      <c r="H42">
        <f t="shared" si="6"/>
        <v>0.73316481386782117</v>
      </c>
      <c r="I42">
        <f>'Input-Graph'!$K$15 - 'Input-Graph'!$N$16/Intermediate!K42</f>
        <v>103.1215</v>
      </c>
      <c r="J42">
        <f t="shared" si="3"/>
        <v>-10634.043762249999</v>
      </c>
      <c r="K42">
        <f>('Input-Graph'!$N$6 - ((2*'Input-Graph'!A42/'Input-Graph'!$N$8) + 'Input-Graph'!$N$9))*'Input-Graph'!$N$7</f>
        <v>1499918</v>
      </c>
    </row>
    <row r="43" spans="1:11">
      <c r="A43" s="5">
        <f xml:space="preserve"> 'Input-Graph'!$K$16 + 'Input-Graph'!$K$22/'Input-Graph'!A43</f>
        <v>7176.0864726487907</v>
      </c>
      <c r="B43">
        <f xml:space="preserve"> SQRT('Input-Graph'!$K$16/(2*PI())) * 'Input-Graph'!$K$22 * EXP(J43/(2*'Input-Graph'!$K$16)) / ('Input-Graph'!A43*A43)</f>
        <v>2.3827886866136483</v>
      </c>
      <c r="C43">
        <f t="shared" si="4"/>
        <v>-3.542123776549563</v>
      </c>
      <c r="D43">
        <f xml:space="preserve"> POWER('Input-Graph'!$K$16,1.5) * EXP(J43/(2*'Input-Graph'!$K$16)) / (A43*SQRT(2*PI()))</f>
        <v>1.9274112931719265</v>
      </c>
      <c r="E43">
        <f t="shared" si="5"/>
        <v>-1.6147124833776365</v>
      </c>
      <c r="F43" s="7">
        <f xml:space="preserve"> I43 * NORMDIST(-I43*SQRT(A43)/'Input-Graph'!$K$16,0,1,1)</f>
        <v>0.33431254791911347</v>
      </c>
      <c r="G43" s="7">
        <f xml:space="preserve"> - (  'Input-Graph'!$K$16*EXP(Intermediate!J43*Intermediate!A43/(2*'Input-Graph'!$K$16*'Input-Graph'!$K$16)  )/SQRT(2*PI()*Intermediate!A43)  )</f>
        <v>-0.37164367693970679</v>
      </c>
      <c r="H43">
        <f t="shared" si="6"/>
        <v>0.73074507421541834</v>
      </c>
      <c r="I43">
        <f>'Input-Graph'!$K$15 - 'Input-Graph'!$N$16/Intermediate!K43</f>
        <v>103.1215</v>
      </c>
      <c r="J43">
        <f t="shared" si="3"/>
        <v>-10634.043762249999</v>
      </c>
      <c r="K43">
        <f>('Input-Graph'!$N$6 - ((2*'Input-Graph'!A43/'Input-Graph'!$N$8) + 'Input-Graph'!$N$9))*'Input-Graph'!$N$7</f>
        <v>1499916</v>
      </c>
    </row>
    <row r="44" spans="1:11">
      <c r="A44" s="5">
        <f xml:space="preserve"> 'Input-Graph'!$K$16 + 'Input-Graph'!$K$22/'Input-Graph'!A44</f>
        <v>7083.8277756402777</v>
      </c>
      <c r="B44">
        <f xml:space="preserve"> SQRT('Input-Graph'!$K$16/(2*PI())) * 'Input-Graph'!$K$22 * EXP(J44/(2*'Input-Graph'!$K$16)) / ('Input-Graph'!A44*A44)</f>
        <v>2.3576863746801169</v>
      </c>
      <c r="C44">
        <f t="shared" si="4"/>
        <v>-3.542123776549563</v>
      </c>
      <c r="D44">
        <f xml:space="preserve"> POWER('Input-Graph'!$K$16,1.5) * EXP(J44/(2*'Input-Graph'!$K$16)) / (A44*SQRT(2*PI()))</f>
        <v>1.9525136051054577</v>
      </c>
      <c r="E44">
        <f t="shared" si="5"/>
        <v>-1.5896101714441053</v>
      </c>
      <c r="F44" s="7">
        <f xml:space="preserve"> I44 * NORMDIST(-I44*SQRT(A44)/'Input-Graph'!$K$16,0,1,1)</f>
        <v>0.35250421013348315</v>
      </c>
      <c r="G44" s="7">
        <f xml:space="preserve"> - (  'Input-Graph'!$K$16*EXP(Intermediate!J44*Intermediate!A44/(2*'Input-Graph'!$K$16*'Input-Graph'!$K$16)  )/SQRT(2*PI()*Intermediate!A44)  )</f>
        <v>-0.3923061966755339</v>
      </c>
      <c r="H44">
        <f t="shared" si="6"/>
        <v>0.72827421669396086</v>
      </c>
      <c r="I44">
        <f>'Input-Graph'!$K$15 - 'Input-Graph'!$N$16/Intermediate!K44</f>
        <v>103.1215</v>
      </c>
      <c r="J44">
        <f t="shared" si="3"/>
        <v>-10634.043762249999</v>
      </c>
      <c r="K44">
        <f>('Input-Graph'!$N$6 - ((2*'Input-Graph'!A44/'Input-Graph'!$N$8) + 'Input-Graph'!$N$9))*'Input-Graph'!$N$7</f>
        <v>1499914</v>
      </c>
    </row>
    <row r="45" spans="1:11">
      <c r="A45" s="5">
        <f xml:space="preserve"> 'Input-Graph'!$K$16 + 'Input-Graph'!$K$22/'Input-Graph'!A45</f>
        <v>6995.7626557685162</v>
      </c>
      <c r="B45">
        <f xml:space="preserve"> SQRT('Input-Graph'!$K$16/(2*PI())) * 'Input-Graph'!$K$22 * EXP(J45/(2*'Input-Graph'!$K$16)) / ('Input-Graph'!A45*A45)</f>
        <v>2.3331074469569084</v>
      </c>
      <c r="C45">
        <f t="shared" si="4"/>
        <v>-3.542123776549563</v>
      </c>
      <c r="D45">
        <f xml:space="preserve"> POWER('Input-Graph'!$K$16,1.5) * EXP(J45/(2*'Input-Graph'!$K$16)) / (A45*SQRT(2*PI()))</f>
        <v>1.9770925328286664</v>
      </c>
      <c r="E45">
        <f t="shared" si="5"/>
        <v>-1.5650312437208966</v>
      </c>
      <c r="F45" s="7">
        <f xml:space="preserve"> I45 * NORMDIST(-I45*SQRT(A45)/'Input-Graph'!$K$16,0,1,1)</f>
        <v>0.37081243239246275</v>
      </c>
      <c r="G45" s="7">
        <f xml:space="preserve"> - (  'Input-Graph'!$K$16*EXP(Intermediate!J45*Intermediate!A45/(2*'Input-Graph'!$K$16*'Input-Graph'!$K$16)  )/SQRT(2*PI()*Intermediate!A45)  )</f>
        <v>-0.41313294281203516</v>
      </c>
      <c r="H45">
        <f t="shared" si="6"/>
        <v>0.72575569281643926</v>
      </c>
      <c r="I45">
        <f>'Input-Graph'!$K$15 - 'Input-Graph'!$N$16/Intermediate!K45</f>
        <v>103.1215</v>
      </c>
      <c r="J45">
        <f t="shared" si="3"/>
        <v>-10634.043762249999</v>
      </c>
      <c r="K45">
        <f>('Input-Graph'!$N$6 - ((2*'Input-Graph'!A45/'Input-Graph'!$N$8) + 'Input-Graph'!$N$9))*'Input-Graph'!$N$7</f>
        <v>1499912</v>
      </c>
    </row>
    <row r="46" spans="1:11">
      <c r="A46" s="5">
        <f xml:space="preserve"> 'Input-Graph'!$K$16 + 'Input-Graph'!$K$22/'Input-Graph'!A46</f>
        <v>6911.6115412243871</v>
      </c>
      <c r="B46">
        <f xml:space="preserve"> SQRT('Input-Graph'!$K$16/(2*PI())) * 'Input-Graph'!$K$22 * EXP(J46/(2*'Input-Graph'!$K$16)) / ('Input-Graph'!A46*A46)</f>
        <v>2.3090357034565594</v>
      </c>
      <c r="C46">
        <f t="shared" si="4"/>
        <v>-3.542123776549563</v>
      </c>
      <c r="D46">
        <f xml:space="preserve"> POWER('Input-Graph'!$K$16,1.5) * EXP(J46/(2*'Input-Graph'!$K$16)) / (A46*SQRT(2*PI()))</f>
        <v>2.0011642763290158</v>
      </c>
      <c r="E46">
        <f t="shared" si="5"/>
        <v>-1.5409595002205472</v>
      </c>
      <c r="F46" s="7">
        <f xml:space="preserve"> I46 * NORMDIST(-I46*SQRT(A46)/'Input-Graph'!$K$16,0,1,1)</f>
        <v>0.38921505578337123</v>
      </c>
      <c r="G46" s="7">
        <f xml:space="preserve"> - (  'Input-Graph'!$K$16*EXP(Intermediate!J46*Intermediate!A46/(2*'Input-Graph'!$K$16*'Input-Graph'!$K$16)  )/SQRT(2*PI()*Intermediate!A46)  )</f>
        <v>-0.43409841163978835</v>
      </c>
      <c r="H46">
        <f t="shared" si="6"/>
        <v>0.72319284737959522</v>
      </c>
      <c r="I46">
        <f>'Input-Graph'!$K$15 - 'Input-Graph'!$N$16/Intermediate!K46</f>
        <v>103.1215</v>
      </c>
      <c r="J46">
        <f t="shared" si="3"/>
        <v>-10634.043762249999</v>
      </c>
      <c r="K46">
        <f>('Input-Graph'!$N$6 - ((2*'Input-Graph'!A46/'Input-Graph'!$N$8) + 'Input-Graph'!$N$9))*'Input-Graph'!$N$7</f>
        <v>1499910</v>
      </c>
    </row>
    <row r="47" spans="1:11">
      <c r="A47" s="5">
        <f xml:space="preserve"> 'Input-Graph'!$K$16 + 'Input-Graph'!$K$22/'Input-Graph'!A47</f>
        <v>6831.1191707908738</v>
      </c>
      <c r="B47">
        <f xml:space="preserve"> SQRT('Input-Graph'!$K$16/(2*PI())) * 'Input-Graph'!$K$22 * EXP(J47/(2*'Input-Graph'!$K$16)) / ('Input-Graph'!A47*A47)</f>
        <v>2.2854556059350077</v>
      </c>
      <c r="C47">
        <f t="shared" si="4"/>
        <v>-3.542123776549563</v>
      </c>
      <c r="D47">
        <f xml:space="preserve"> POWER('Input-Graph'!$K$16,1.5) * EXP(J47/(2*'Input-Graph'!$K$16)) / (A47*SQRT(2*PI()))</f>
        <v>2.024744373850567</v>
      </c>
      <c r="E47">
        <f t="shared" si="5"/>
        <v>-1.517379402698996</v>
      </c>
      <c r="F47" s="7">
        <f xml:space="preserve"> I47 * NORMDIST(-I47*SQRT(A47)/'Input-Graph'!$K$16,0,1,1)</f>
        <v>0.40769144777765609</v>
      </c>
      <c r="G47" s="7">
        <f xml:space="preserve"> - (  'Input-Graph'!$K$16*EXP(Intermediate!J47*Intermediate!A47/(2*'Input-Graph'!$K$16*'Input-Graph'!$K$16)  )/SQRT(2*PI()*Intermediate!A47)  )</f>
        <v>-0.45517873801994885</v>
      </c>
      <c r="H47">
        <f t="shared" si="6"/>
        <v>0.72058891299371908</v>
      </c>
      <c r="I47">
        <f>'Input-Graph'!$K$15 - 'Input-Graph'!$N$16/Intermediate!K47</f>
        <v>103.1215</v>
      </c>
      <c r="J47">
        <f t="shared" si="3"/>
        <v>-10634.043762249999</v>
      </c>
      <c r="K47">
        <f>('Input-Graph'!$N$6 - ((2*'Input-Graph'!A47/'Input-Graph'!$N$8) + 'Input-Graph'!$N$9))*'Input-Graph'!$N$7</f>
        <v>1499908</v>
      </c>
    </row>
    <row r="48" spans="1:11">
      <c r="A48" s="5">
        <f xml:space="preserve"> 'Input-Graph'!$K$16 + 'Input-Graph'!$K$22/'Input-Graph'!A48</f>
        <v>6754.0520076098501</v>
      </c>
      <c r="B48">
        <f xml:space="preserve"> SQRT('Input-Graph'!$K$16/(2*PI())) * 'Input-Graph'!$K$22 * EXP(J48/(2*'Input-Graph'!$K$16)) / ('Input-Graph'!A48*A48)</f>
        <v>2.2623522444442181</v>
      </c>
      <c r="C48">
        <f t="shared" si="4"/>
        <v>-3.542123776549563</v>
      </c>
      <c r="D48">
        <f xml:space="preserve"> POWER('Input-Graph'!$K$16,1.5) * EXP(J48/(2*'Input-Graph'!$K$16)) / (A48*SQRT(2*PI()))</f>
        <v>2.0478477353413562</v>
      </c>
      <c r="E48">
        <f t="shared" si="5"/>
        <v>-1.4942760412082068</v>
      </c>
      <c r="F48" s="7">
        <f xml:space="preserve"> I48 * NORMDIST(-I48*SQRT(A48)/'Input-Graph'!$K$16,0,1,1)</f>
        <v>0.4262224292894734</v>
      </c>
      <c r="G48" s="7">
        <f xml:space="preserve"> - (  'Input-Graph'!$K$16*EXP(Intermediate!J48*Intermediate!A48/(2*'Input-Graph'!$K$16*'Input-Graph'!$K$16)  )/SQRT(2*PI()*Intermediate!A48)  )</f>
        <v>-0.47635162620505433</v>
      </c>
      <c r="H48">
        <f t="shared" si="6"/>
        <v>0.7179470063204304</v>
      </c>
      <c r="I48">
        <f>'Input-Graph'!$K$15 - 'Input-Graph'!$N$16/Intermediate!K48</f>
        <v>103.1215</v>
      </c>
      <c r="J48">
        <f t="shared" si="3"/>
        <v>-10634.043762249999</v>
      </c>
      <c r="K48">
        <f>('Input-Graph'!$N$6 - ((2*'Input-Graph'!A48/'Input-Graph'!$N$8) + 'Input-Graph'!$N$9))*'Input-Graph'!$N$7</f>
        <v>1499906</v>
      </c>
    </row>
    <row r="49" spans="1:11">
      <c r="A49" s="5">
        <f xml:space="preserve"> 'Input-Graph'!$K$16 + 'Input-Graph'!$K$22/'Input-Graph'!A49</f>
        <v>6680.1959762280349</v>
      </c>
      <c r="B49">
        <f xml:space="preserve"> SQRT('Input-Graph'!$K$16/(2*PI())) * 'Input-Graph'!$K$22 * EXP(J49/(2*'Input-Graph'!$K$16)) / ('Input-Graph'!A49*A49)</f>
        <v>2.2397113058931986</v>
      </c>
      <c r="C49">
        <f t="shared" si="4"/>
        <v>-3.542123776549563</v>
      </c>
      <c r="D49">
        <f xml:space="preserve"> POWER('Input-Graph'!$K$16,1.5) * EXP(J49/(2*'Input-Graph'!$K$16)) / (A49*SQRT(2*PI()))</f>
        <v>2.0704886738923762</v>
      </c>
      <c r="E49">
        <f t="shared" si="5"/>
        <v>-1.4716351026571868</v>
      </c>
      <c r="F49" s="7">
        <f xml:space="preserve"> I49 * NORMDIST(-I49*SQRT(A49)/'Input-Graph'!$K$16,0,1,1)</f>
        <v>0.44479020070531966</v>
      </c>
      <c r="G49" s="7">
        <f xml:space="preserve"> - (  'Input-Graph'!$K$16*EXP(Intermediate!J49*Intermediate!A49/(2*'Input-Graph'!$K$16*'Input-Graph'!$K$16)  )/SQRT(2*PI()*Intermediate!A49)  )</f>
        <v>-0.49759627818591584</v>
      </c>
      <c r="H49">
        <f t="shared" si="6"/>
        <v>0.71527012575541571</v>
      </c>
      <c r="I49">
        <f>'Input-Graph'!$K$15 - 'Input-Graph'!$N$16/Intermediate!K49</f>
        <v>103.1215</v>
      </c>
      <c r="J49">
        <f t="shared" si="3"/>
        <v>-10634.043762249999</v>
      </c>
      <c r="K49">
        <f>('Input-Graph'!$N$6 - ((2*'Input-Graph'!A49/'Input-Graph'!$N$8) + 'Input-Graph'!$N$9))*'Input-Graph'!$N$7</f>
        <v>1499904</v>
      </c>
    </row>
    <row r="50" spans="1:11">
      <c r="A50" s="5">
        <f xml:space="preserve"> 'Input-Graph'!$K$16 + 'Input-Graph'!$K$22/'Input-Graph'!A50</f>
        <v>6609.354476739356</v>
      </c>
      <c r="B50">
        <f xml:space="preserve"> SQRT('Input-Graph'!$K$16/(2*PI())) * 'Input-Graph'!$K$22 * EXP(J50/(2*'Input-Graph'!$K$16)) / ('Input-Graph'!A50*A50)</f>
        <v>2.2175190444780983</v>
      </c>
      <c r="C50">
        <f t="shared" si="4"/>
        <v>-3.542123776549563</v>
      </c>
      <c r="D50">
        <f xml:space="preserve"> POWER('Input-Graph'!$K$16,1.5) * EXP(J50/(2*'Input-Graph'!$K$16)) / (A50*SQRT(2*PI()))</f>
        <v>2.0926809353074769</v>
      </c>
      <c r="E50">
        <f t="shared" si="5"/>
        <v>-1.4494428412420861</v>
      </c>
      <c r="F50" s="7">
        <f xml:space="preserve"> I50 * NORMDIST(-I50*SQRT(A50)/'Input-Graph'!$K$16,0,1,1)</f>
        <v>0.46337826800186477</v>
      </c>
      <c r="G50" s="7">
        <f xml:space="preserve"> - (  'Input-Graph'!$K$16*EXP(Intermediate!J50*Intermediate!A50/(2*'Input-Graph'!$K$16*'Input-Graph'!$K$16)  )/SQRT(2*PI()*Intermediate!A50)  )</f>
        <v>-0.51889332091308982</v>
      </c>
      <c r="H50">
        <f t="shared" si="6"/>
        <v>0.71256115032478717</v>
      </c>
      <c r="I50">
        <f>'Input-Graph'!$K$15 - 'Input-Graph'!$N$16/Intermediate!K50</f>
        <v>103.1215</v>
      </c>
      <c r="J50">
        <f t="shared" si="3"/>
        <v>-10634.043762249999</v>
      </c>
      <c r="K50">
        <f>('Input-Graph'!$N$6 - ((2*'Input-Graph'!A50/'Input-Graph'!$N$8) + 'Input-Graph'!$N$9))*'Input-Graph'!$N$7</f>
        <v>1499902</v>
      </c>
    </row>
    <row r="51" spans="1:11">
      <c r="A51" s="5">
        <f xml:space="preserve"> 'Input-Graph'!$K$16 + 'Input-Graph'!$K$22/'Input-Graph'!A51</f>
        <v>6541.3466372302246</v>
      </c>
      <c r="B51">
        <f xml:space="preserve"> SQRT('Input-Graph'!$K$16/(2*PI())) * 'Input-Graph'!$K$22 * EXP(J51/(2*'Input-Graph'!$K$16)) / ('Input-Graph'!A51*A51)</f>
        <v>2.1957622538530295</v>
      </c>
      <c r="C51">
        <f t="shared" si="4"/>
        <v>-3.542123776549563</v>
      </c>
      <c r="D51">
        <f xml:space="preserve"> POWER('Input-Graph'!$K$16,1.5) * EXP(J51/(2*'Input-Graph'!$K$16)) / (A51*SQRT(2*PI()))</f>
        <v>2.1144377259325449</v>
      </c>
      <c r="E51">
        <f t="shared" si="5"/>
        <v>-1.4276860506170181</v>
      </c>
      <c r="F51" s="7">
        <f xml:space="preserve"> I51 * NORMDIST(-I51*SQRT(A51)/'Input-Graph'!$K$16,0,1,1)</f>
        <v>0.48197136981664496</v>
      </c>
      <c r="G51" s="7">
        <f xml:space="preserve"> - (  'Input-Graph'!$K$16*EXP(Intermediate!J51*Intermediate!A51/(2*'Input-Graph'!$K$16*'Input-Graph'!$K$16)  )/SQRT(2*PI()*Intermediate!A51)  )</f>
        <v>-0.54022473345837252</v>
      </c>
      <c r="H51">
        <f t="shared" si="6"/>
        <v>0.70982283959428383</v>
      </c>
      <c r="I51">
        <f>'Input-Graph'!$K$15 - 'Input-Graph'!$N$16/Intermediate!K51</f>
        <v>103.1215</v>
      </c>
      <c r="J51">
        <f t="shared" si="3"/>
        <v>-10634.043762249999</v>
      </c>
      <c r="K51">
        <f>('Input-Graph'!$N$6 - ((2*'Input-Graph'!A51/'Input-Graph'!$N$8) + 'Input-Graph'!$N$9))*'Input-Graph'!$N$7</f>
        <v>1499900</v>
      </c>
    </row>
    <row r="52" spans="1:11">
      <c r="A52" s="5">
        <f xml:space="preserve"> 'Input-Graph'!$K$16 + 'Input-Graph'!$K$22/'Input-Graph'!A52</f>
        <v>6476.0057718194894</v>
      </c>
      <c r="B52">
        <f xml:space="preserve"> SQRT('Input-Graph'!$K$16/(2*PI())) * 'Input-Graph'!$K$22 * EXP(J52/(2*'Input-Graph'!$K$16)) / ('Input-Graph'!A52*A52)</f>
        <v>2.1744282409232172</v>
      </c>
      <c r="C52">
        <f t="shared" si="4"/>
        <v>-3.542123776549563</v>
      </c>
      <c r="D52">
        <f xml:space="preserve"> POWER('Input-Graph'!$K$16,1.5) * EXP(J52/(2*'Input-Graph'!$K$16)) / (A52*SQRT(2*PI()))</f>
        <v>2.1357717388623576</v>
      </c>
      <c r="E52">
        <f t="shared" si="5"/>
        <v>-1.4063520376872054</v>
      </c>
      <c r="F52" s="7">
        <f xml:space="preserve"> I52 * NORMDIST(-I52*SQRT(A52)/'Input-Graph'!$K$16,0,1,1)</f>
        <v>0.50055540613011484</v>
      </c>
      <c r="G52" s="7">
        <f xml:space="preserve"> - (  'Input-Graph'!$K$16*EXP(Intermediate!J52*Intermediate!A52/(2*'Input-Graph'!$K$16*'Input-Graph'!$K$16)  )/SQRT(2*PI()*Intermediate!A52)  )</f>
        <v>-0.56157377494812499</v>
      </c>
      <c r="H52">
        <f t="shared" si="6"/>
        <v>0.70705783441800152</v>
      </c>
      <c r="I52">
        <f>'Input-Graph'!$K$15 - 'Input-Graph'!$N$16/Intermediate!K52</f>
        <v>103.1215</v>
      </c>
      <c r="J52">
        <f t="shared" si="3"/>
        <v>-10634.043762249999</v>
      </c>
      <c r="K52">
        <f>('Input-Graph'!$N$6 - ((2*'Input-Graph'!A52/'Input-Graph'!$N$8) + 'Input-Graph'!$N$9))*'Input-Graph'!$N$7</f>
        <v>1499898</v>
      </c>
    </row>
    <row r="53" spans="1:11">
      <c r="A53" s="5">
        <f xml:space="preserve"> 'Input-Graph'!$K$16 + 'Input-Graph'!$K$22/'Input-Graph'!A53</f>
        <v>6413.1780166168592</v>
      </c>
      <c r="B53">
        <f xml:space="preserve"> SQRT('Input-Graph'!$K$16/(2*PI())) * 'Input-Graph'!$K$22 * EXP(J53/(2*'Input-Graph'!$K$16)) / ('Input-Graph'!A53*A53)</f>
        <v>2.1535048011511955</v>
      </c>
      <c r="C53">
        <f t="shared" si="4"/>
        <v>-3.542123776549563</v>
      </c>
      <c r="D53">
        <f xml:space="preserve"> POWER('Input-Graph'!$K$16,1.5) * EXP(J53/(2*'Input-Graph'!$K$16)) / (A53*SQRT(2*PI()))</f>
        <v>2.1566951786343798</v>
      </c>
      <c r="E53">
        <f t="shared" si="5"/>
        <v>-1.3854285979151832</v>
      </c>
      <c r="F53" s="7">
        <f xml:space="preserve"> I53 * NORMDIST(-I53*SQRT(A53)/'Input-Graph'!$K$16,0,1,1)</f>
        <v>0.51911736904763639</v>
      </c>
      <c r="G53" s="7">
        <f xml:space="preserve"> - (  'Input-Graph'!$K$16*EXP(Intermediate!J53*Intermediate!A53/(2*'Input-Graph'!$K$16*'Input-Graph'!$K$16)  )/SQRT(2*PI()*Intermediate!A53)  )</f>
        <v>-0.58292491390816614</v>
      </c>
      <c r="H53">
        <f t="shared" si="6"/>
        <v>0.70426865837548258</v>
      </c>
      <c r="I53">
        <f>'Input-Graph'!$K$15 - 'Input-Graph'!$N$16/Intermediate!K53</f>
        <v>103.1215</v>
      </c>
      <c r="J53">
        <f t="shared" si="3"/>
        <v>-10634.043762249999</v>
      </c>
      <c r="K53">
        <f>('Input-Graph'!$N$6 - ((2*'Input-Graph'!A53/'Input-Graph'!$N$8) + 'Input-Graph'!$N$9))*'Input-Graph'!$N$7</f>
        <v>1499896</v>
      </c>
    </row>
    <row r="54" spans="1:11">
      <c r="A54" s="5">
        <f xml:space="preserve"> 'Input-Graph'!$K$16 + 'Input-Graph'!$K$22/'Input-Graph'!A54</f>
        <v>6352.7211201011214</v>
      </c>
      <c r="B54">
        <f xml:space="preserve"> SQRT('Input-Graph'!$K$16/(2*PI())) * 'Input-Graph'!$K$22 * EXP(J54/(2*'Input-Graph'!$K$16)) / ('Input-Graph'!A54*A54)</f>
        <v>2.1329801952751204</v>
      </c>
      <c r="C54">
        <f t="shared" si="4"/>
        <v>-3.542123776549563</v>
      </c>
      <c r="D54">
        <f xml:space="preserve"> POWER('Input-Graph'!$K$16,1.5) * EXP(J54/(2*'Input-Graph'!$K$16)) / (A54*SQRT(2*PI()))</f>
        <v>2.1772197845104539</v>
      </c>
      <c r="E54">
        <f t="shared" si="5"/>
        <v>-1.3649039920391091</v>
      </c>
      <c r="F54" s="7">
        <f xml:space="preserve"> I54 * NORMDIST(-I54*SQRT(A54)/'Input-Graph'!$K$16,0,1,1)</f>
        <v>0.53764527603472423</v>
      </c>
      <c r="G54" s="7">
        <f xml:space="preserve"> - (  'Input-Graph'!$K$16*EXP(Intermediate!J54*Intermediate!A54/(2*'Input-Graph'!$K$16*'Input-Graph'!$K$16)  )/SQRT(2*PI()*Intermediate!A54)  )</f>
        <v>-0.60426375950270927</v>
      </c>
      <c r="H54">
        <f t="shared" si="6"/>
        <v>0.7014577197680264</v>
      </c>
      <c r="I54">
        <f>'Input-Graph'!$K$15 - 'Input-Graph'!$N$16/Intermediate!K54</f>
        <v>103.1215</v>
      </c>
      <c r="J54">
        <f t="shared" si="3"/>
        <v>-10634.043762249999</v>
      </c>
      <c r="K54">
        <f>('Input-Graph'!$N$6 - ((2*'Input-Graph'!A54/'Input-Graph'!$N$8) + 'Input-Graph'!$N$9))*'Input-Graph'!$N$7</f>
        <v>1499894</v>
      </c>
    </row>
    <row r="55" spans="1:11">
      <c r="A55" s="5">
        <f xml:space="preserve"> 'Input-Graph'!$K$16 + 'Input-Graph'!$K$22/'Input-Graph'!A55</f>
        <v>6294.5033679007811</v>
      </c>
      <c r="B55">
        <f xml:space="preserve"> SQRT('Input-Graph'!$K$16/(2*PI())) * 'Input-Graph'!$K$22 * EXP(J55/(2*'Input-Graph'!$K$16)) / ('Input-Graph'!A55*A55)</f>
        <v>2.112843127345871</v>
      </c>
      <c r="C55">
        <f t="shared" si="4"/>
        <v>-3.542123776549563</v>
      </c>
      <c r="D55">
        <f xml:space="preserve"> POWER('Input-Graph'!$K$16,1.5) * EXP(J55/(2*'Input-Graph'!$K$16)) / (A55*SQRT(2*PI()))</f>
        <v>2.1973568524397038</v>
      </c>
      <c r="E55">
        <f t="shared" si="5"/>
        <v>-1.3447669241098592</v>
      </c>
      <c r="F55" s="7">
        <f xml:space="preserve"> I55 * NORMDIST(-I55*SQRT(A55)/'Input-Graph'!$K$16,0,1,1)</f>
        <v>0.55612810584875638</v>
      </c>
      <c r="G55" s="7">
        <f xml:space="preserve"> - (  'Input-Graph'!$K$16*EXP(Intermediate!J55*Intermediate!A55/(2*'Input-Graph'!$K$16*'Input-Graph'!$K$16)  )/SQRT(2*PI()*Intermediate!A55)  )</f>
        <v>-0.62557699502163888</v>
      </c>
      <c r="H55">
        <f t="shared" si="6"/>
        <v>0.69862731406312928</v>
      </c>
      <c r="I55">
        <f>'Input-Graph'!$K$15 - 'Input-Graph'!$N$16/Intermediate!K55</f>
        <v>103.1215</v>
      </c>
      <c r="J55">
        <f t="shared" si="3"/>
        <v>-10634.043762249999</v>
      </c>
      <c r="K55">
        <f>('Input-Graph'!$N$6 - ((2*'Input-Graph'!A55/'Input-Graph'!$N$8) + 'Input-Graph'!$N$9))*'Input-Graph'!$N$7</f>
        <v>1499892</v>
      </c>
    </row>
    <row r="56" spans="1:11">
      <c r="A56" s="5">
        <f xml:space="preserve"> 'Input-Graph'!$K$16 + 'Input-Graph'!$K$22/'Input-Graph'!A56</f>
        <v>6238.4026248713626</v>
      </c>
      <c r="B56">
        <f xml:space="preserve"> SQRT('Input-Graph'!$K$16/(2*PI())) * 'Input-Graph'!$K$22 * EXP(J56/(2*'Input-Graph'!$K$16)) / ('Input-Graph'!A56*A56)</f>
        <v>2.0930827239965932</v>
      </c>
      <c r="C56">
        <f t="shared" si="4"/>
        <v>-3.542123776549563</v>
      </c>
      <c r="D56">
        <f xml:space="preserve"> POWER('Input-Graph'!$K$16,1.5) * EXP(J56/(2*'Input-Graph'!$K$16)) / (A56*SQRT(2*PI()))</f>
        <v>2.2171172557889816</v>
      </c>
      <c r="E56">
        <f t="shared" si="5"/>
        <v>-1.3250065207605815</v>
      </c>
      <c r="F56" s="7">
        <f xml:space="preserve"> I56 * NORMDIST(-I56*SQRT(A56)/'Input-Graph'!$K$16,0,1,1)</f>
        <v>0.57455573732191234</v>
      </c>
      <c r="G56" s="7">
        <f xml:space="preserve"> - (  'Input-Graph'!$K$16*EXP(Intermediate!J56*Intermediate!A56/(2*'Input-Graph'!$K$16*'Input-Graph'!$K$16)  )/SQRT(2*PI()*Intermediate!A56)  )</f>
        <v>-0.64685231386648112</v>
      </c>
      <c r="H56">
        <f t="shared" si="6"/>
        <v>0.695779626691443</v>
      </c>
      <c r="I56">
        <f>'Input-Graph'!$K$15 - 'Input-Graph'!$N$16/Intermediate!K56</f>
        <v>103.1215</v>
      </c>
      <c r="J56">
        <f t="shared" si="3"/>
        <v>-10634.043762249999</v>
      </c>
      <c r="K56">
        <f>('Input-Graph'!$N$6 - ((2*'Input-Graph'!A56/'Input-Graph'!$N$8) + 'Input-Graph'!$N$9))*'Input-Graph'!$N$7</f>
        <v>1499890</v>
      </c>
    </row>
    <row r="57" spans="1:11">
      <c r="A57" s="5">
        <f xml:space="preserve"> 'Input-Graph'!$K$16 + 'Input-Graph'!$K$22/'Input-Graph'!A57</f>
        <v>6184.3054798072808</v>
      </c>
      <c r="B57">
        <f xml:space="preserve"> SQRT('Input-Graph'!$K$16/(2*PI())) * 'Input-Graph'!$K$22 * EXP(J57/(2*'Input-Graph'!$K$16)) / ('Input-Graph'!A57*A57)</f>
        <v>2.0736885148647644</v>
      </c>
      <c r="C57">
        <f t="shared" si="4"/>
        <v>-3.542123776549563</v>
      </c>
      <c r="D57">
        <f xml:space="preserve"> POWER('Input-Graph'!$K$16,1.5) * EXP(J57/(2*'Input-Graph'!$K$16)) / (A57*SQRT(2*PI()))</f>
        <v>2.23651146492081</v>
      </c>
      <c r="E57">
        <f t="shared" si="5"/>
        <v>-1.305612311628753</v>
      </c>
      <c r="F57" s="7">
        <f xml:space="preserve"> I57 * NORMDIST(-I57*SQRT(A57)/'Input-Graph'!$K$16,0,1,1)</f>
        <v>0.59291889108158424</v>
      </c>
      <c r="G57" s="7">
        <f xml:space="preserve"> - (  'Input-Graph'!$K$16*EXP(Intermediate!J57*Intermediate!A57/(2*'Input-Graph'!$K$16*'Input-Graph'!$K$16)  )/SQRT(2*PI()*Intermediate!A57)  )</f>
        <v>-0.6680783582015799</v>
      </c>
      <c r="H57">
        <f t="shared" si="6"/>
        <v>0.69291673611601556</v>
      </c>
      <c r="I57">
        <f>'Input-Graph'!$K$15 - 'Input-Graph'!$N$16/Intermediate!K57</f>
        <v>103.1215</v>
      </c>
      <c r="J57">
        <f t="shared" si="3"/>
        <v>-10634.043762249999</v>
      </c>
      <c r="K57">
        <f>('Input-Graph'!$N$6 - ((2*'Input-Graph'!A57/'Input-Graph'!$N$8) + 'Input-Graph'!$N$9))*'Input-Graph'!$N$7</f>
        <v>1499888</v>
      </c>
    </row>
    <row r="58" spans="1:11">
      <c r="A58" s="5">
        <f xml:space="preserve"> 'Input-Graph'!$K$16 + 'Input-Graph'!$K$22/'Input-Graph'!A58</f>
        <v>6132.106480184043</v>
      </c>
      <c r="B58">
        <f xml:space="preserve"> SQRT('Input-Graph'!$K$16/(2*PI())) * 'Input-Graph'!$K$22 * EXP(J58/(2*'Input-Graph'!$K$16)) / ('Input-Graph'!A58*A58)</f>
        <v>2.0546504140927011</v>
      </c>
      <c r="C58">
        <f t="shared" si="4"/>
        <v>-3.542123776549563</v>
      </c>
      <c r="D58">
        <f xml:space="preserve"> POWER('Input-Graph'!$K$16,1.5) * EXP(J58/(2*'Input-Graph'!$K$16)) / (A58*SQRT(2*PI()))</f>
        <v>2.2555495656928737</v>
      </c>
      <c r="E58">
        <f t="shared" si="5"/>
        <v>-1.2865742108566893</v>
      </c>
      <c r="F58" s="7">
        <f xml:space="preserve"> I58 * NORMDIST(-I58*SQRT(A58)/'Input-Graph'!$K$16,0,1,1)</f>
        <v>0.61120907423772941</v>
      </c>
      <c r="G58" s="7">
        <f xml:space="preserve"> - (  'Input-Graph'!$K$16*EXP(Intermediate!J58*Intermediate!A58/(2*'Input-Graph'!$K$16*'Input-Graph'!$K$16)  )/SQRT(2*PI()*Intermediate!A58)  )</f>
        <v>-0.68924466036981735</v>
      </c>
      <c r="H58">
        <f t="shared" si="6"/>
        <v>0.69004061710392384</v>
      </c>
      <c r="I58">
        <f>'Input-Graph'!$K$15 - 'Input-Graph'!$N$16/Intermediate!K58</f>
        <v>103.1215</v>
      </c>
      <c r="J58">
        <f t="shared" si="3"/>
        <v>-10634.043762249999</v>
      </c>
      <c r="K58">
        <f>('Input-Graph'!$N$6 - ((2*'Input-Graph'!A58/'Input-Graph'!$N$8) + 'Input-Graph'!$N$9))*'Input-Graph'!$N$7</f>
        <v>1499886</v>
      </c>
    </row>
    <row r="59" spans="1:11">
      <c r="A59" s="5">
        <f xml:space="preserve"> 'Input-Graph'!$K$16 + 'Input-Graph'!$K$22/'Input-Graph'!A59</f>
        <v>6081.7074460650547</v>
      </c>
      <c r="B59">
        <f xml:space="preserve"> SQRT('Input-Graph'!$K$16/(2*PI())) * 'Input-Graph'!$K$22 * EXP(J59/(2*'Input-Graph'!$K$16)) / ('Input-Graph'!A59*A59)</f>
        <v>2.0359587028378341</v>
      </c>
      <c r="C59">
        <f t="shared" si="4"/>
        <v>-3.542123776549563</v>
      </c>
      <c r="D59">
        <f xml:space="preserve"> POWER('Input-Graph'!$K$16,1.5) * EXP(J59/(2*'Input-Graph'!$K$16)) / (A59*SQRT(2*PI()))</f>
        <v>2.2742412769477407</v>
      </c>
      <c r="E59">
        <f t="shared" si="5"/>
        <v>-1.2678824996018223</v>
      </c>
      <c r="F59" s="7">
        <f xml:space="preserve"> I59 * NORMDIST(-I59*SQRT(A59)/'Input-Graph'!$K$16,0,1,1)</f>
        <v>0.62941852802570386</v>
      </c>
      <c r="G59" s="7">
        <f xml:space="preserve"> - (  'Input-Graph'!$K$16*EXP(Intermediate!J59*Intermediate!A59/(2*'Input-Graph'!$K$16*'Input-Graph'!$K$16)  )/SQRT(2*PI()*Intermediate!A59)  )</f>
        <v>-0.7103415871187917</v>
      </c>
      <c r="H59">
        <f t="shared" si="6"/>
        <v>0.68715314414292394</v>
      </c>
      <c r="I59">
        <f>'Input-Graph'!$K$15 - 'Input-Graph'!$N$16/Intermediate!K59</f>
        <v>103.1215</v>
      </c>
      <c r="J59">
        <f t="shared" si="3"/>
        <v>-10634.043762249999</v>
      </c>
      <c r="K59">
        <f>('Input-Graph'!$N$6 - ((2*'Input-Graph'!A59/'Input-Graph'!$N$8) + 'Input-Graph'!$N$9))*'Input-Graph'!$N$7</f>
        <v>1499884</v>
      </c>
    </row>
    <row r="60" spans="1:11">
      <c r="A60" s="5">
        <f xml:space="preserve"> 'Input-Graph'!$K$16 + 'Input-Graph'!$K$22/'Input-Graph'!A60</f>
        <v>6033.0168537806094</v>
      </c>
      <c r="B60">
        <f xml:space="preserve"> SQRT('Input-Graph'!$K$16/(2*PI())) * 'Input-Graph'!$K$22 * EXP(J60/(2*'Input-Graph'!$K$16)) / ('Input-Graph'!A60*A60)</f>
        <v>2.0176040127290324</v>
      </c>
      <c r="C60">
        <f t="shared" si="4"/>
        <v>-3.542123776549563</v>
      </c>
      <c r="D60">
        <f xml:space="preserve"> POWER('Input-Graph'!$K$16,1.5) * EXP(J60/(2*'Input-Graph'!$K$16)) / (A60*SQRT(2*PI()))</f>
        <v>2.2925959670565423</v>
      </c>
      <c r="E60">
        <f t="shared" si="5"/>
        <v>-1.2495278094930207</v>
      </c>
      <c r="F60" s="7">
        <f xml:space="preserve"> I60 * NORMDIST(-I60*SQRT(A60)/'Input-Graph'!$K$16,0,1,1)</f>
        <v>0.64754017835875988</v>
      </c>
      <c r="G60" s="7">
        <f xml:space="preserve"> - (  'Input-Graph'!$K$16*EXP(Intermediate!J60*Intermediate!A60/(2*'Input-Graph'!$K$16*'Input-Graph'!$K$16)  )/SQRT(2*PI()*Intermediate!A60)  )</f>
        <v>-0.73136028664129371</v>
      </c>
      <c r="H60">
        <f t="shared" si="6"/>
        <v>0.68425609495347806</v>
      </c>
      <c r="I60">
        <f>'Input-Graph'!$K$15 - 'Input-Graph'!$N$16/Intermediate!K60</f>
        <v>103.1215</v>
      </c>
      <c r="J60">
        <f t="shared" si="3"/>
        <v>-10634.043762249999</v>
      </c>
      <c r="K60">
        <f>('Input-Graph'!$N$6 - ((2*'Input-Graph'!A60/'Input-Graph'!$N$8) + 'Input-Graph'!$N$9))*'Input-Graph'!$N$7</f>
        <v>1499882</v>
      </c>
    </row>
    <row r="61" spans="1:11">
      <c r="A61" s="5">
        <f xml:space="preserve"> 'Input-Graph'!$K$16 + 'Input-Graph'!$K$22/'Input-Graph'!A61</f>
        <v>5985.9492812389781</v>
      </c>
      <c r="B61">
        <f xml:space="preserve"> SQRT('Input-Graph'!$K$16/(2*PI())) * 'Input-Graph'!$K$22 * EXP(J61/(2*'Input-Graph'!$K$16)) / ('Input-Graph'!A61*A61)</f>
        <v>1.999577310209804</v>
      </c>
      <c r="C61">
        <f t="shared" si="4"/>
        <v>-3.542123776549563</v>
      </c>
      <c r="D61">
        <f xml:space="preserve"> POWER('Input-Graph'!$K$16,1.5) * EXP(J61/(2*'Input-Graph'!$K$16)) / (A61*SQRT(2*PI()))</f>
        <v>2.3106226695757708</v>
      </c>
      <c r="E61">
        <f t="shared" si="5"/>
        <v>-1.2315011069737922</v>
      </c>
      <c r="F61" s="7">
        <f xml:space="preserve"> I61 * NORMDIST(-I61*SQRT(A61)/'Input-Graph'!$K$16,0,1,1)</f>
        <v>0.66556758922036829</v>
      </c>
      <c r="G61" s="7">
        <f xml:space="preserve"> - (  'Input-Graph'!$K$16*EXP(Intermediate!J61*Intermediate!A61/(2*'Input-Graph'!$K$16*'Input-Graph'!$K$16)  )/SQRT(2*PI()*Intermediate!A61)  )</f>
        <v>-0.75229263840113214</v>
      </c>
      <c r="H61">
        <f t="shared" si="6"/>
        <v>0.68135115405524793</v>
      </c>
      <c r="I61">
        <f>'Input-Graph'!$K$15 - 'Input-Graph'!$N$16/Intermediate!K61</f>
        <v>103.1215</v>
      </c>
      <c r="J61">
        <f t="shared" si="3"/>
        <v>-10634.043762249999</v>
      </c>
      <c r="K61">
        <f>('Input-Graph'!$N$6 - ((2*'Input-Graph'!A61/'Input-Graph'!$N$8) + 'Input-Graph'!$N$9))*'Input-Graph'!$N$7</f>
        <v>1499880</v>
      </c>
    </row>
    <row r="62" spans="1:11">
      <c r="A62" s="5">
        <f xml:space="preserve"> 'Input-Graph'!$K$16 + 'Input-Graph'!$K$22/'Input-Graph'!A62</f>
        <v>5940.4249077970726</v>
      </c>
      <c r="B62">
        <f xml:space="preserve"> SQRT('Input-Graph'!$K$16/(2*PI())) * 'Input-Graph'!$K$22 * EXP(J62/(2*'Input-Graph'!$K$16)) / ('Input-Graph'!A62*A62)</f>
        <v>1.9818698817133957</v>
      </c>
      <c r="C62">
        <f t="shared" si="4"/>
        <v>-3.542123776549563</v>
      </c>
      <c r="D62">
        <f xml:space="preserve"> POWER('Input-Graph'!$K$16,1.5) * EXP(J62/(2*'Input-Graph'!$K$16)) / (A62*SQRT(2*PI()))</f>
        <v>2.3283300980721791</v>
      </c>
      <c r="E62">
        <f t="shared" si="5"/>
        <v>-1.213793678477384</v>
      </c>
      <c r="F62" s="7">
        <f xml:space="preserve"> I62 * NORMDIST(-I62*SQRT(A62)/'Input-Graph'!$K$16,0,1,1)</f>
        <v>0.6834949188080055</v>
      </c>
      <c r="G62" s="7">
        <f xml:space="preserve"> - (  'Input-Graph'!$K$16*EXP(Intermediate!J62*Intermediate!A62/(2*'Input-Graph'!$K$16*'Input-Graph'!$K$16)  )/SQRT(2*PI()*Intermediate!A62)  )</f>
        <v>-0.77313120569021476</v>
      </c>
      <c r="H62">
        <f t="shared" si="6"/>
        <v>0.67843991635380252</v>
      </c>
      <c r="I62">
        <f>'Input-Graph'!$K$15 - 'Input-Graph'!$N$16/Intermediate!K62</f>
        <v>103.1215</v>
      </c>
      <c r="J62">
        <f t="shared" si="3"/>
        <v>-10634.043762249999</v>
      </c>
      <c r="K62">
        <f>('Input-Graph'!$N$6 - ((2*'Input-Graph'!A62/'Input-Graph'!$N$8) + 'Input-Graph'!$N$9))*'Input-Graph'!$N$7</f>
        <v>1499878</v>
      </c>
    </row>
    <row r="63" spans="1:11">
      <c r="A63" s="5">
        <f xml:space="preserve"> 'Input-Graph'!$K$16 + 'Input-Graph'!$K$22/'Input-Graph'!A63</f>
        <v>5896.3690625307136</v>
      </c>
      <c r="B63">
        <f xml:space="preserve"> SQRT('Input-Graph'!$K$16/(2*PI())) * 'Input-Graph'!$K$22 * EXP(J63/(2*'Input-Graph'!$K$16)) / ('Input-Graph'!A63*A63)</f>
        <v>1.9644733196186797</v>
      </c>
      <c r="C63">
        <f t="shared" si="4"/>
        <v>-3.542123776549563</v>
      </c>
      <c r="D63">
        <f xml:space="preserve"> POWER('Input-Graph'!$K$16,1.5) * EXP(J63/(2*'Input-Graph'!$K$16)) / (A63*SQRT(2*PI()))</f>
        <v>2.3457266601668945</v>
      </c>
      <c r="E63">
        <f t="shared" si="5"/>
        <v>-1.1963971163826685</v>
      </c>
      <c r="F63" s="7">
        <f xml:space="preserve"> I63 * NORMDIST(-I63*SQRT(A63)/'Input-Graph'!$K$16,0,1,1)</f>
        <v>0.70131687832665823</v>
      </c>
      <c r="G63" s="7">
        <f xml:space="preserve"> - (  'Input-Graph'!$K$16*EXP(Intermediate!J63*Intermediate!A63/(2*'Input-Graph'!$K$16*'Input-Graph'!$K$16)  )/SQRT(2*PI()*Intermediate!A63)  )</f>
        <v>-0.79386919084385188</v>
      </c>
      <c r="H63">
        <f t="shared" si="6"/>
        <v>0.67552389071881735</v>
      </c>
      <c r="I63">
        <f>'Input-Graph'!$K$15 - 'Input-Graph'!$N$16/Intermediate!K63</f>
        <v>103.1215</v>
      </c>
      <c r="J63">
        <f t="shared" si="3"/>
        <v>-10634.043762249999</v>
      </c>
      <c r="K63">
        <f>('Input-Graph'!$N$6 - ((2*'Input-Graph'!A63/'Input-Graph'!$N$8) + 'Input-Graph'!$N$9))*'Input-Graph'!$N$7</f>
        <v>1499876</v>
      </c>
    </row>
    <row r="64" spans="1:11">
      <c r="A64" s="5">
        <f xml:space="preserve"> 'Input-Graph'!$K$16 + 'Input-Graph'!$K$22/'Input-Graph'!A64</f>
        <v>5853.7118155267772</v>
      </c>
      <c r="B64">
        <f xml:space="preserve"> SQRT('Input-Graph'!$K$16/(2*PI())) * 'Input-Graph'!$K$22 * EXP(J64/(2*'Input-Graph'!$K$16)) / ('Input-Graph'!A64*A64)</f>
        <v>1.9473795089392667</v>
      </c>
      <c r="C64">
        <f t="shared" si="4"/>
        <v>-3.542123776549563</v>
      </c>
      <c r="D64">
        <f xml:space="preserve"> POWER('Input-Graph'!$K$16,1.5) * EXP(J64/(2*'Input-Graph'!$K$16)) / (A64*SQRT(2*PI()))</f>
        <v>2.3628204708463074</v>
      </c>
      <c r="E64">
        <f t="shared" si="5"/>
        <v>-1.1793033057032556</v>
      </c>
      <c r="F64" s="7">
        <f xml:space="preserve"> I64 * NORMDIST(-I64*SQRT(A64)/'Input-Graph'!$K$16,0,1,1)</f>
        <v>0.71902869332247143</v>
      </c>
      <c r="G64" s="7">
        <f xml:space="preserve"> - (  'Input-Graph'!$K$16*EXP(Intermediate!J64*Intermediate!A64/(2*'Input-Graph'!$K$16*'Input-Graph'!$K$16)  )/SQRT(2*PI()*Intermediate!A64)  )</f>
        <v>-0.81450039302736221</v>
      </c>
      <c r="H64">
        <f t="shared" si="6"/>
        <v>0.67260450353112033</v>
      </c>
      <c r="I64">
        <f>'Input-Graph'!$K$15 - 'Input-Graph'!$N$16/Intermediate!K64</f>
        <v>103.1215</v>
      </c>
      <c r="J64">
        <f t="shared" si="3"/>
        <v>-10634.043762249999</v>
      </c>
      <c r="K64">
        <f>('Input-Graph'!$N$6 - ((2*'Input-Graph'!A64/'Input-Graph'!$N$8) + 'Input-Graph'!$N$9))*'Input-Graph'!$N$7</f>
        <v>1499874</v>
      </c>
    </row>
    <row r="65" spans="1:11">
      <c r="A65" s="5">
        <f xml:space="preserve"> 'Input-Graph'!$K$16 + 'Input-Graph'!$K$22/'Input-Graph'!A65</f>
        <v>5812.3876074917143</v>
      </c>
      <c r="B65">
        <f xml:space="preserve"> SQRT('Input-Graph'!$K$16/(2*PI())) * 'Input-Graph'!$K$22 * EXP(J65/(2*'Input-Graph'!$K$16)) / ('Input-Graph'!A65*A65)</f>
        <v>1.9305806147015689</v>
      </c>
      <c r="C65">
        <f t="shared" si="4"/>
        <v>-3.542123776549563</v>
      </c>
      <c r="D65">
        <f xml:space="preserve"> POWER('Input-Graph'!$K$16,1.5) * EXP(J65/(2*'Input-Graph'!$K$16)) / (A65*SQRT(2*PI()))</f>
        <v>2.3796193650840052</v>
      </c>
      <c r="E65">
        <f t="shared" si="5"/>
        <v>-1.1625044114655578</v>
      </c>
      <c r="F65" s="7">
        <f xml:space="preserve"> I65 * NORMDIST(-I65*SQRT(A65)/'Input-Graph'!$K$16,0,1,1)</f>
        <v>0.73662606743984027</v>
      </c>
      <c r="G65" s="7">
        <f xml:space="preserve"> - (  'Input-Graph'!$K$16*EXP(Intermediate!J65*Intermediate!A65/(2*'Input-Graph'!$K$16*'Input-Graph'!$K$16)  )/SQRT(2*PI()*Intermediate!A65)  )</f>
        <v>-0.83501916849725544</v>
      </c>
      <c r="H65">
        <f t="shared" si="6"/>
        <v>0.66968310217859606</v>
      </c>
      <c r="I65">
        <f>'Input-Graph'!$K$15 - 'Input-Graph'!$N$16/Intermediate!K65</f>
        <v>103.1215</v>
      </c>
      <c r="J65">
        <f t="shared" si="3"/>
        <v>-10634.043762249999</v>
      </c>
      <c r="K65">
        <f>('Input-Graph'!$N$6 - ((2*'Input-Graph'!A65/'Input-Graph'!$N$8) + 'Input-Graph'!$N$9))*'Input-Graph'!$N$7</f>
        <v>1499872</v>
      </c>
    </row>
    <row r="66" spans="1:11">
      <c r="A66" s="5">
        <f xml:space="preserve"> 'Input-Graph'!$K$16 + 'Input-Graph'!$K$22/'Input-Graph'!A66</f>
        <v>5772.3349135500375</v>
      </c>
      <c r="B66">
        <f xml:space="preserve"> SQRT('Input-Graph'!$K$16/(2*PI())) * 'Input-Graph'!$K$22 * EXP(J66/(2*'Input-Graph'!$K$16)) / ('Input-Graph'!A66*A66)</f>
        <v>1.9140690699705687</v>
      </c>
      <c r="C66">
        <f t="shared" si="4"/>
        <v>-3.542123776549563</v>
      </c>
      <c r="D66">
        <f xml:space="preserve"> POWER('Input-Graph'!$K$16,1.5) * EXP(J66/(2*'Input-Graph'!$K$16)) / (A66*SQRT(2*PI()))</f>
        <v>2.3961309098150059</v>
      </c>
      <c r="E66">
        <f t="shared" si="5"/>
        <v>-1.1459928667345571</v>
      </c>
      <c r="F66" s="7">
        <f xml:space="preserve"> I66 * NORMDIST(-I66*SQRT(A66)/'Input-Graph'!$K$16,0,1,1)</f>
        <v>0.7541051484845972</v>
      </c>
      <c r="G66" s="7">
        <f xml:space="preserve"> - (  'Input-Graph'!$K$16*EXP(Intermediate!J66*Intermediate!A66/(2*'Input-Graph'!$K$16*'Input-Graph'!$K$16)  )/SQRT(2*PI()*Intermediate!A66)  )</f>
        <v>-0.85542039323378882</v>
      </c>
      <c r="H66">
        <f t="shared" si="6"/>
        <v>0.66676095848682004</v>
      </c>
      <c r="I66">
        <f>'Input-Graph'!$K$15 - 'Input-Graph'!$N$16/Intermediate!K66</f>
        <v>103.1215</v>
      </c>
      <c r="J66">
        <f t="shared" si="3"/>
        <v>-10634.043762249999</v>
      </c>
      <c r="K66">
        <f>('Input-Graph'!$N$6 - ((2*'Input-Graph'!A66/'Input-Graph'!$N$8) + 'Input-Graph'!$N$9))*'Input-Graph'!$N$7</f>
        <v>1499870</v>
      </c>
    </row>
    <row r="67" spans="1:11">
      <c r="A67" s="5">
        <f xml:space="preserve"> 'Input-Graph'!$K$16 + 'Input-Graph'!$K$22/'Input-Graph'!A67</f>
        <v>5733.4959376065945</v>
      </c>
      <c r="B67">
        <f xml:space="preserve"> SQRT('Input-Graph'!$K$16/(2*PI())) * 'Input-Graph'!$K$22 * EXP(J67/(2*'Input-Graph'!$K$16)) / ('Input-Graph'!A67*A67)</f>
        <v>1.8978375644848431</v>
      </c>
      <c r="C67">
        <f t="shared" si="4"/>
        <v>-3.542123776549563</v>
      </c>
      <c r="D67">
        <f xml:space="preserve"> POWER('Input-Graph'!$K$16,1.5) * EXP(J67/(2*'Input-Graph'!$K$16)) / (A67*SQRT(2*PI()))</f>
        <v>2.412362415300731</v>
      </c>
      <c r="E67">
        <f t="shared" si="5"/>
        <v>-1.129761361248832</v>
      </c>
      <c r="F67" s="7">
        <f xml:space="preserve"> I67 * NORMDIST(-I67*SQRT(A67)/'Input-Graph'!$K$16,0,1,1)</f>
        <v>0.77146249667314959</v>
      </c>
      <c r="G67" s="7">
        <f xml:space="preserve"> - (  'Input-Graph'!$K$16*EXP(Intermediate!J67*Intermediate!A67/(2*'Input-Graph'!$K$16*'Input-Graph'!$K$16)  )/SQRT(2*PI()*Intermediate!A67)  )</f>
        <v>-0.87569942783778276</v>
      </c>
      <c r="H67">
        <f t="shared" si="6"/>
        <v>0.66383927207137794</v>
      </c>
      <c r="I67">
        <f>'Input-Graph'!$K$15 - 'Input-Graph'!$N$16/Intermediate!K67</f>
        <v>103.1215</v>
      </c>
      <c r="J67">
        <f t="shared" ref="J67:J130" si="7" xml:space="preserve"> -I67*I67</f>
        <v>-10634.043762249999</v>
      </c>
      <c r="K67">
        <f>('Input-Graph'!$N$6 - ((2*'Input-Graph'!A67/'Input-Graph'!$N$8) + 'Input-Graph'!$N$9))*'Input-Graph'!$N$7</f>
        <v>1499868</v>
      </c>
    </row>
    <row r="68" spans="1:11">
      <c r="A68" s="5">
        <f xml:space="preserve"> 'Input-Graph'!$K$16 + 'Input-Graph'!$K$22/'Input-Graph'!A68</f>
        <v>5695.8163340793726</v>
      </c>
      <c r="B68">
        <f xml:space="preserve"> SQRT('Input-Graph'!$K$16/(2*PI())) * 'Input-Graph'!$K$22 * EXP(J68/(2*'Input-Graph'!$K$16)) / ('Input-Graph'!A68*A68)</f>
        <v>1.8818790338649836</v>
      </c>
      <c r="C68">
        <f t="shared" si="4"/>
        <v>-3.542123776549563</v>
      </c>
      <c r="D68">
        <f xml:space="preserve"> POWER('Input-Graph'!$K$16,1.5) * EXP(J68/(2*'Input-Graph'!$K$16)) / (A68*SQRT(2*PI()))</f>
        <v>2.428320945920591</v>
      </c>
      <c r="E68">
        <f t="shared" si="5"/>
        <v>-1.113802830628972</v>
      </c>
      <c r="F68" s="7">
        <f xml:space="preserve"> I68 * NORMDIST(-I68*SQRT(A68)/'Input-Graph'!$K$16,0,1,1)</f>
        <v>0.78869505494947512</v>
      </c>
      <c r="G68" s="7">
        <f xml:space="preserve"> - (  'Input-Graph'!$K$16*EXP(Intermediate!J68*Intermediate!A68/(2*'Input-Graph'!$K$16*'Input-Graph'!$K$16)  )/SQRT(2*PI()*Intermediate!A68)  )</f>
        <v>-0.89585208458283028</v>
      </c>
      <c r="H68">
        <f t="shared" si="6"/>
        <v>0.6609191736026564</v>
      </c>
      <c r="I68">
        <f>'Input-Graph'!$K$15 - 'Input-Graph'!$N$16/Intermediate!K68</f>
        <v>103.1215</v>
      </c>
      <c r="J68">
        <f t="shared" si="7"/>
        <v>-10634.043762249999</v>
      </c>
      <c r="K68">
        <f>('Input-Graph'!$N$6 - ((2*'Input-Graph'!A68/'Input-Graph'!$N$8) + 'Input-Graph'!$N$9))*'Input-Graph'!$N$7</f>
        <v>1499866</v>
      </c>
    </row>
    <row r="69" spans="1:11">
      <c r="A69" s="5">
        <f xml:space="preserve"> 'Input-Graph'!$K$16 + 'Input-Graph'!$K$22/'Input-Graph'!A69</f>
        <v>5659.2449541853048</v>
      </c>
      <c r="B69">
        <f xml:space="preserve"> SQRT('Input-Graph'!$K$16/(2*PI())) * 'Input-Graph'!$K$22 * EXP(J69/(2*'Input-Graph'!$K$16)) / ('Input-Graph'!A69*A69)</f>
        <v>1.8661866493619401</v>
      </c>
      <c r="C69">
        <f t="shared" si="4"/>
        <v>-3.542123776549563</v>
      </c>
      <c r="D69">
        <f xml:space="preserve"> POWER('Input-Graph'!$K$16,1.5) * EXP(J69/(2*'Input-Graph'!$K$16)) / (A69*SQRT(2*PI()))</f>
        <v>2.4440133304236342</v>
      </c>
      <c r="E69">
        <f t="shared" si="5"/>
        <v>-1.0981104461259288</v>
      </c>
      <c r="F69" s="7">
        <f xml:space="preserve"> I69 * NORMDIST(-I69*SQRT(A69)/'Input-Graph'!$K$16,0,1,1)</f>
        <v>0.80580012125437495</v>
      </c>
      <c r="G69" s="7">
        <f xml:space="preserve"> - (  'Input-Graph'!$K$16*EXP(Intermediate!J69*Intermediate!A69/(2*'Input-Graph'!$K$16*'Input-Graph'!$K$16)  )/SQRT(2*PI()*Intermediate!A69)  )</f>
        <v>-0.91587459651386782</v>
      </c>
      <c r="H69">
        <f t="shared" si="6"/>
        <v>0.65800172797651857</v>
      </c>
      <c r="I69">
        <f>'Input-Graph'!$K$15 - 'Input-Graph'!$N$16/Intermediate!K69</f>
        <v>103.1215</v>
      </c>
      <c r="J69">
        <f t="shared" si="7"/>
        <v>-10634.043762249999</v>
      </c>
      <c r="K69">
        <f>('Input-Graph'!$N$6 - ((2*'Input-Graph'!A69/'Input-Graph'!$N$8) + 'Input-Graph'!$N$9))*'Input-Graph'!$N$7</f>
        <v>1499864</v>
      </c>
    </row>
    <row r="70" spans="1:11">
      <c r="A70" s="5">
        <f xml:space="preserve"> 'Input-Graph'!$K$16 + 'Input-Graph'!$K$22/'Input-Graph'!A70</f>
        <v>5623.7336142881668</v>
      </c>
      <c r="B70">
        <f xml:space="preserve"> SQRT('Input-Graph'!$K$16/(2*PI())) * 'Input-Graph'!$K$22 * EXP(J70/(2*'Input-Graph'!$K$16)) / ('Input-Graph'!A70*A70)</f>
        <v>1.8507538081140358</v>
      </c>
      <c r="C70">
        <f t="shared" si="4"/>
        <v>-3.542123776549563</v>
      </c>
      <c r="D70">
        <f xml:space="preserve"> POWER('Input-Graph'!$K$16,1.5) * EXP(J70/(2*'Input-Graph'!$K$16)) / (A70*SQRT(2*PI()))</f>
        <v>2.4594461716715381</v>
      </c>
      <c r="E70">
        <f t="shared" si="5"/>
        <v>-1.0826776048780249</v>
      </c>
      <c r="F70" s="7">
        <f xml:space="preserve"> I70 * NORMDIST(-I70*SQRT(A70)/'Input-Graph'!$K$16,0,1,1)</f>
        <v>0.8227753226330129</v>
      </c>
      <c r="G70" s="7">
        <f xml:space="preserve"> - (  'Input-Graph'!$K$16*EXP(Intermediate!J70*Intermediate!A70/(2*'Input-Graph'!$K$16*'Input-Graph'!$K$16)  )/SQRT(2*PI()*Intermediate!A70)  )</f>
        <v>-0.9357635884842378</v>
      </c>
      <c r="H70">
        <f t="shared" si="6"/>
        <v>0.65508793738478588</v>
      </c>
      <c r="I70">
        <f>'Input-Graph'!$K$15 - 'Input-Graph'!$N$16/Intermediate!K70</f>
        <v>103.1215</v>
      </c>
      <c r="J70">
        <f t="shared" si="7"/>
        <v>-10634.043762249999</v>
      </c>
      <c r="K70">
        <f>('Input-Graph'!$N$6 - ((2*'Input-Graph'!A70/'Input-Graph'!$N$8) + 'Input-Graph'!$N$9))*'Input-Graph'!$N$7</f>
        <v>1499862</v>
      </c>
    </row>
    <row r="71" spans="1:11">
      <c r="A71" s="5">
        <f xml:space="preserve"> 'Input-Graph'!$K$16 + 'Input-Graph'!$K$22/'Input-Graph'!A71</f>
        <v>5589.2368841023745</v>
      </c>
      <c r="B71">
        <f xml:space="preserve"> SQRT('Input-Graph'!$K$16/(2*PI())) * 'Input-Graph'!$K$22 * EXP(J71/(2*'Input-Graph'!$K$16)) / ('Input-Graph'!A71*A71)</f>
        <v>1.8355741238834478</v>
      </c>
      <c r="C71">
        <f t="shared" si="4"/>
        <v>-3.542123776549563</v>
      </c>
      <c r="D71">
        <f xml:space="preserve"> POWER('Input-Graph'!$K$16,1.5) * EXP(J71/(2*'Input-Graph'!$K$16)) / (A71*SQRT(2*PI()))</f>
        <v>2.4746258559021266</v>
      </c>
      <c r="E71">
        <f t="shared" si="5"/>
        <v>-1.0674979206474364</v>
      </c>
      <c r="F71" s="7">
        <f xml:space="preserve"> I71 * NORMDIST(-I71*SQRT(A71)/'Input-Graph'!$K$16,0,1,1)</f>
        <v>0.83961859107202308</v>
      </c>
      <c r="G71" s="7">
        <f xml:space="preserve"> - (  'Input-Graph'!$K$16*EXP(Intermediate!J71*Intermediate!A71/(2*'Input-Graph'!$K$16*'Input-Graph'!$K$16)  )/SQRT(2*PI()*Intermediate!A71)  )</f>
        <v>-0.95551605002547579</v>
      </c>
      <c r="H71">
        <f t="shared" si="6"/>
        <v>0.65217874428255862</v>
      </c>
      <c r="I71">
        <f>'Input-Graph'!$K$15 - 'Input-Graph'!$N$16/Intermediate!K71</f>
        <v>103.1215</v>
      </c>
      <c r="J71">
        <f t="shared" si="7"/>
        <v>-10634.043762249999</v>
      </c>
      <c r="K71">
        <f>('Input-Graph'!$N$6 - ((2*'Input-Graph'!A71/'Input-Graph'!$N$8) + 'Input-Graph'!$N$9))*'Input-Graph'!$N$7</f>
        <v>1499860</v>
      </c>
    </row>
    <row r="72" spans="1:11">
      <c r="A72" s="5">
        <f xml:space="preserve"> 'Input-Graph'!$K$16 + 'Input-Graph'!$K$22/'Input-Graph'!A72</f>
        <v>5555.711892795056</v>
      </c>
      <c r="B72">
        <f xml:space="preserve"> SQRT('Input-Graph'!$K$16/(2*PI())) * 'Input-Graph'!$K$22 * EXP(J72/(2*'Input-Graph'!$K$16)) / ('Input-Graph'!A72*A72)</f>
        <v>1.8206414182448463</v>
      </c>
      <c r="C72">
        <f t="shared" si="4"/>
        <v>-3.542123776549563</v>
      </c>
      <c r="D72">
        <f xml:space="preserve"> POWER('Input-Graph'!$K$16,1.5) * EXP(J72/(2*'Input-Graph'!$K$16)) / (A72*SQRT(2*PI()))</f>
        <v>2.4895585615407279</v>
      </c>
      <c r="E72">
        <f t="shared" si="5"/>
        <v>-1.0525652150088352</v>
      </c>
      <c r="F72" s="7">
        <f xml:space="preserve"> I72 * NORMDIST(-I72*SQRT(A72)/'Input-Graph'!$K$16,0,1,1)</f>
        <v>0.85632814096076482</v>
      </c>
      <c r="G72" s="7">
        <f xml:space="preserve"> - (  'Input-Graph'!$K$16*EXP(Intermediate!J72*Intermediate!A72/(2*'Input-Graph'!$K$16*'Input-Graph'!$K$16)  )/SQRT(2*PI()*Intermediate!A72)  )</f>
        <v>-0.97512930994691727</v>
      </c>
      <c r="H72">
        <f t="shared" si="6"/>
        <v>0.64927503424985866</v>
      </c>
      <c r="I72">
        <f>'Input-Graph'!$K$15 - 'Input-Graph'!$N$16/Intermediate!K72</f>
        <v>103.1215</v>
      </c>
      <c r="J72">
        <f t="shared" si="7"/>
        <v>-10634.043762249999</v>
      </c>
      <c r="K72">
        <f>('Input-Graph'!$N$6 - ((2*'Input-Graph'!A72/'Input-Graph'!$N$8) + 'Input-Graph'!$N$9))*'Input-Graph'!$N$7</f>
        <v>1499858</v>
      </c>
    </row>
    <row r="73" spans="1:11">
      <c r="A73" s="5">
        <f xml:space="preserve"> 'Input-Graph'!$K$16 + 'Input-Graph'!$K$22/'Input-Graph'!A73</f>
        <v>5523.1181512462736</v>
      </c>
      <c r="B73">
        <f xml:space="preserve"> SQRT('Input-Graph'!$K$16/(2*PI())) * 'Input-Graph'!$K$22 * EXP(J73/(2*'Input-Graph'!$K$16)) / ('Input-Graph'!A73*A73)</f>
        <v>1.8059497122006609</v>
      </c>
      <c r="C73">
        <f t="shared" si="4"/>
        <v>-3.542123776549563</v>
      </c>
      <c r="D73">
        <f xml:space="preserve"> POWER('Input-Graph'!$K$16,1.5) * EXP(J73/(2*'Input-Graph'!$K$16)) / (A73*SQRT(2*PI()))</f>
        <v>2.5042502675849136</v>
      </c>
      <c r="E73">
        <f t="shared" si="5"/>
        <v>-1.0378735089646494</v>
      </c>
      <c r="F73" s="7">
        <f xml:space="preserve"> I73 * NORMDIST(-I73*SQRT(A73)/'Input-Graph'!$K$16,0,1,1)</f>
        <v>0.87290244807618234</v>
      </c>
      <c r="G73" s="7">
        <f xml:space="preserve"> - (  'Input-Graph'!$K$16*EXP(Intermediate!J73*Intermediate!A73/(2*'Input-Graph'!$K$16*'Input-Graph'!$K$16)  )/SQRT(2*PI()*Intermediate!A73)  )</f>
        <v>-0.99460101256561873</v>
      </c>
      <c r="H73">
        <f t="shared" si="6"/>
        <v>0.64637763874657528</v>
      </c>
      <c r="I73">
        <f>'Input-Graph'!$K$15 - 'Input-Graph'!$N$16/Intermediate!K73</f>
        <v>103.1215</v>
      </c>
      <c r="J73">
        <f t="shared" si="7"/>
        <v>-10634.043762249999</v>
      </c>
      <c r="K73">
        <f>('Input-Graph'!$N$6 - ((2*'Input-Graph'!A73/'Input-Graph'!$N$8) + 'Input-Graph'!$N$9))*'Input-Graph'!$N$7</f>
        <v>1499856</v>
      </c>
    </row>
    <row r="74" spans="1:11">
      <c r="A74" s="5">
        <f xml:space="preserve"> 'Input-Graph'!$K$16 + 'Input-Graph'!$K$22/'Input-Graph'!A74</f>
        <v>5491.4173889180065</v>
      </c>
      <c r="B74">
        <f xml:space="preserve"> SQRT('Input-Graph'!$K$16/(2*PI())) * 'Input-Graph'!$K$22 * EXP(J74/(2*'Input-Graph'!$K$16)) / ('Input-Graph'!A74*A74)</f>
        <v>1.7914932181990544</v>
      </c>
      <c r="C74">
        <f t="shared" si="4"/>
        <v>-3.542123776549563</v>
      </c>
      <c r="D74">
        <f xml:space="preserve"> POWER('Input-Graph'!$K$16,1.5) * EXP(J74/(2*'Input-Graph'!$K$16)) / (A74*SQRT(2*PI()))</f>
        <v>2.5187067615865195</v>
      </c>
      <c r="E74">
        <f t="shared" si="5"/>
        <v>-1.0234170149630435</v>
      </c>
      <c r="F74" s="7">
        <f xml:space="preserve"> I74 * NORMDIST(-I74*SQRT(A74)/'Input-Graph'!$K$16,0,1,1)</f>
        <v>0.88934022999525963</v>
      </c>
      <c r="G74" s="7">
        <f xml:space="preserve"> - (  'Input-Graph'!$K$16*EXP(Intermediate!J74*Intermediate!A74/(2*'Input-Graph'!$K$16*'Input-Graph'!$K$16)  )/SQRT(2*PI()*Intermediate!A74)  )</f>
        <v>-1.0139290954708582</v>
      </c>
      <c r="H74">
        <f t="shared" si="6"/>
        <v>0.64348733776041223</v>
      </c>
      <c r="I74">
        <f>'Input-Graph'!$K$15 - 'Input-Graph'!$N$16/Intermediate!K74</f>
        <v>103.1215</v>
      </c>
      <c r="J74">
        <f t="shared" si="7"/>
        <v>-10634.043762249999</v>
      </c>
      <c r="K74">
        <f>('Input-Graph'!$N$6 - ((2*'Input-Graph'!A74/'Input-Graph'!$N$8) + 'Input-Graph'!$N$9))*'Input-Graph'!$N$7</f>
        <v>1499854</v>
      </c>
    </row>
    <row r="75" spans="1:11">
      <c r="A75" s="5">
        <f xml:space="preserve"> 'Input-Graph'!$K$16 + 'Input-Graph'!$K$22/'Input-Graph'!A75</f>
        <v>5460.5734039499621</v>
      </c>
      <c r="B75">
        <f xml:space="preserve"> SQRT('Input-Graph'!$K$16/(2*PI())) * 'Input-Graph'!$K$22 * EXP(J75/(2*'Input-Graph'!$K$16)) / ('Input-Graph'!A75*A75)</f>
        <v>1.7772663325322327</v>
      </c>
      <c r="C75">
        <f t="shared" si="4"/>
        <v>-3.542123776549563</v>
      </c>
      <c r="D75">
        <f xml:space="preserve"> POWER('Input-Graph'!$K$16,1.5) * EXP(J75/(2*'Input-Graph'!$K$16)) / (A75*SQRT(2*PI()))</f>
        <v>2.5329336472533419</v>
      </c>
      <c r="E75">
        <f t="shared" si="5"/>
        <v>-1.0091901292962211</v>
      </c>
      <c r="F75" s="7">
        <f xml:space="preserve"> I75 * NORMDIST(-I75*SQRT(A75)/'Input-Graph'!$K$16,0,1,1)</f>
        <v>0.90564042784434917</v>
      </c>
      <c r="G75" s="7">
        <f xml:space="preserve"> - (  'Input-Graph'!$K$16*EXP(Intermediate!J75*Intermediate!A75/(2*'Input-Graph'!$K$16*'Input-Graph'!$K$16)  )/SQRT(2*PI()*Intermediate!A75)  )</f>
        <v>-1.0331117687315139</v>
      </c>
      <c r="H75">
        <f t="shared" si="6"/>
        <v>0.64060486234884673</v>
      </c>
      <c r="I75">
        <f>'Input-Graph'!$K$15 - 'Input-Graph'!$N$16/Intermediate!K75</f>
        <v>103.1215</v>
      </c>
      <c r="J75">
        <f t="shared" si="7"/>
        <v>-10634.043762249999</v>
      </c>
      <c r="K75">
        <f>('Input-Graph'!$N$6 - ((2*'Input-Graph'!A75/'Input-Graph'!$N$8) + 'Input-Graph'!$N$9))*'Input-Graph'!$N$7</f>
        <v>1499852</v>
      </c>
    </row>
    <row r="76" spans="1:11">
      <c r="A76" s="5">
        <f xml:space="preserve"> 'Input-Graph'!$K$16 + 'Input-Graph'!$K$22/'Input-Graph'!A76</f>
        <v>5430.5519252477334</v>
      </c>
      <c r="B76">
        <f xml:space="preserve"> SQRT('Input-Graph'!$K$16/(2*PI())) * 'Input-Graph'!$K$22 * EXP(J76/(2*'Input-Graph'!$K$16)) / ('Input-Graph'!A76*A76)</f>
        <v>1.7632636280940996</v>
      </c>
      <c r="C76">
        <f t="shared" si="4"/>
        <v>-3.542123776549563</v>
      </c>
      <c r="D76">
        <f xml:space="preserve"> POWER('Input-Graph'!$K$16,1.5) * EXP(J76/(2*'Input-Graph'!$K$16)) / (A76*SQRT(2*PI()))</f>
        <v>2.5469363516914743</v>
      </c>
      <c r="E76">
        <f t="shared" si="5"/>
        <v>-0.99518742485808875</v>
      </c>
      <c r="F76" s="7">
        <f xml:space="preserve"> I76 * NORMDIST(-I76*SQRT(A76)/'Input-Graph'!$K$16,0,1,1)</f>
        <v>0.92180218929837754</v>
      </c>
      <c r="G76" s="7">
        <f xml:space="preserve"> - (  'Input-Graph'!$K$16*EXP(Intermediate!J76*Intermediate!A76/(2*'Input-Graph'!$K$16*'Input-Graph'!$K$16)  )/SQRT(2*PI()*Intermediate!A76)  )</f>
        <v>-1.0521474954587791</v>
      </c>
      <c r="H76">
        <f t="shared" si="6"/>
        <v>0.63773089707560926</v>
      </c>
      <c r="I76">
        <f>'Input-Graph'!$K$15 - 'Input-Graph'!$N$16/Intermediate!K76</f>
        <v>103.1215</v>
      </c>
      <c r="J76">
        <f t="shared" si="7"/>
        <v>-10634.043762249999</v>
      </c>
      <c r="K76">
        <f>('Input-Graph'!$N$6 - ((2*'Input-Graph'!A76/'Input-Graph'!$N$8) + 'Input-Graph'!$N$9))*'Input-Graph'!$N$7</f>
        <v>1499850</v>
      </c>
    </row>
    <row r="77" spans="1:11">
      <c r="A77" s="5">
        <f xml:space="preserve"> 'Input-Graph'!$K$16 + 'Input-Graph'!$K$22/'Input-Graph'!A77</f>
        <v>5401.3204854587202</v>
      </c>
      <c r="B77">
        <f xml:space="preserve"> SQRT('Input-Graph'!$K$16/(2*PI())) * 'Input-Graph'!$K$22 * EXP(J77/(2*'Input-Graph'!$K$16)) / ('Input-Graph'!A77*A77)</f>
        <v>1.7494798474776094</v>
      </c>
      <c r="C77">
        <f t="shared" si="4"/>
        <v>-3.542123776549563</v>
      </c>
      <c r="D77">
        <f xml:space="preserve"> POWER('Input-Graph'!$K$16,1.5) * EXP(J77/(2*'Input-Graph'!$K$16)) / (A77*SQRT(2*PI()))</f>
        <v>2.5607201323079645</v>
      </c>
      <c r="E77">
        <f t="shared" si="5"/>
        <v>-0.98140364424159854</v>
      </c>
      <c r="F77" s="7">
        <f xml:space="preserve"> I77 * NORMDIST(-I77*SQRT(A77)/'Input-Graph'!$K$16,0,1,1)</f>
        <v>0.93782485274933702</v>
      </c>
      <c r="G77" s="7">
        <f xml:space="preserve"> - (  'Input-Graph'!$K$16*EXP(Intermediate!J77*Intermediate!A77/(2*'Input-Graph'!$K$16*'Input-Graph'!$K$16)  )/SQRT(2*PI()*Intermediate!A77)  )</f>
        <v>-1.0710349736409557</v>
      </c>
      <c r="H77">
        <f t="shared" si="6"/>
        <v>0.63486608234439212</v>
      </c>
      <c r="I77">
        <f>'Input-Graph'!$K$15 - 'Input-Graph'!$N$16/Intermediate!K77</f>
        <v>103.1215</v>
      </c>
      <c r="J77">
        <f t="shared" si="7"/>
        <v>-10634.043762249999</v>
      </c>
      <c r="K77">
        <f>('Input-Graph'!$N$6 - ((2*'Input-Graph'!A77/'Input-Graph'!$N$8) + 'Input-Graph'!$N$9))*'Input-Graph'!$N$7</f>
        <v>1499848</v>
      </c>
    </row>
    <row r="78" spans="1:11">
      <c r="A78" s="5">
        <f xml:space="preserve"> 'Input-Graph'!$K$16 + 'Input-Graph'!$K$22/'Input-Graph'!A78</f>
        <v>5372.8483038460454</v>
      </c>
      <c r="B78">
        <f xml:space="preserve"> SQRT('Input-Graph'!$K$16/(2*PI())) * 'Input-Graph'!$K$22 * EXP(J78/(2*'Input-Graph'!$K$16)) / ('Input-Graph'!A78*A78)</f>
        <v>1.7359098963933559</v>
      </c>
      <c r="C78">
        <f t="shared" si="4"/>
        <v>-3.542123776549563</v>
      </c>
      <c r="D78">
        <f xml:space="preserve"> POWER('Input-Graph'!$K$16,1.5) * EXP(J78/(2*'Input-Graph'!$K$16)) / (A78*SQRT(2*PI()))</f>
        <v>2.574290083392218</v>
      </c>
      <c r="E78">
        <f t="shared" si="5"/>
        <v>-0.96783369315734502</v>
      </c>
      <c r="F78" s="7">
        <f xml:space="preserve"> I78 * NORMDIST(-I78*SQRT(A78)/'Input-Graph'!$K$16,0,1,1)</f>
        <v>0.953707932566214</v>
      </c>
      <c r="G78" s="7">
        <f xml:space="preserve"> - (  'Input-Graph'!$K$16*EXP(Intermediate!J78*Intermediate!A78/(2*'Input-Graph'!$K$16*'Input-Graph'!$K$16)  )/SQRT(2*PI()*Intermediate!A78)  )</f>
        <v>-1.0897731191712576</v>
      </c>
      <c r="H78">
        <f t="shared" si="6"/>
        <v>0.63201101663096737</v>
      </c>
      <c r="I78">
        <f>'Input-Graph'!$K$15 - 'Input-Graph'!$N$16/Intermediate!K78</f>
        <v>103.1215</v>
      </c>
      <c r="J78">
        <f t="shared" si="7"/>
        <v>-10634.043762249999</v>
      </c>
      <c r="K78">
        <f>('Input-Graph'!$N$6 - ((2*'Input-Graph'!A78/'Input-Graph'!$N$8) + 'Input-Graph'!$N$9))*'Input-Graph'!$N$7</f>
        <v>1499846</v>
      </c>
    </row>
    <row r="79" spans="1:11">
      <c r="A79" s="5">
        <f xml:space="preserve"> 'Input-Graph'!$K$16 + 'Input-Graph'!$K$22/'Input-Graph'!A79</f>
        <v>5345.1061781721564</v>
      </c>
      <c r="B79">
        <f xml:space="preserve"> SQRT('Input-Graph'!$K$16/(2*PI())) * 'Input-Graph'!$K$22 * EXP(J79/(2*'Input-Graph'!$K$16)) / ('Input-Graph'!A79*A79)</f>
        <v>1.7225488373921045</v>
      </c>
      <c r="C79">
        <f t="shared" si="4"/>
        <v>-3.542123776549563</v>
      </c>
      <c r="D79">
        <f xml:space="preserve"> POWER('Input-Graph'!$K$16,1.5) * EXP(J79/(2*'Input-Graph'!$K$16)) / (A79*SQRT(2*PI()))</f>
        <v>2.58765114239347</v>
      </c>
      <c r="E79">
        <f t="shared" si="5"/>
        <v>-0.95447263415609296</v>
      </c>
      <c r="F79" s="7">
        <f xml:space="preserve"> I79 * NORMDIST(-I79*SQRT(A79)/'Input-Graph'!$K$16,0,1,1)</f>
        <v>0.96945110537486656</v>
      </c>
      <c r="G79" s="7">
        <f xml:space="preserve"> - (  'Input-Graph'!$K$16*EXP(Intermediate!J79*Intermediate!A79/(2*'Input-Graph'!$K$16*'Input-Graph'!$K$16)  )/SQRT(2*PI()*Intermediate!A79)  )</f>
        <v>-1.1083610499938086</v>
      </c>
      <c r="H79">
        <f t="shared" si="6"/>
        <v>0.62916625861706965</v>
      </c>
      <c r="I79">
        <f>'Input-Graph'!$K$15 - 'Input-Graph'!$N$16/Intermediate!K79</f>
        <v>103.1215</v>
      </c>
      <c r="J79">
        <f t="shared" si="7"/>
        <v>-10634.043762249999</v>
      </c>
      <c r="K79">
        <f>('Input-Graph'!$N$6 - ((2*'Input-Graph'!A79/'Input-Graph'!$N$8) + 'Input-Graph'!$N$9))*'Input-Graph'!$N$7</f>
        <v>1499844</v>
      </c>
    </row>
    <row r="80" spans="1:11">
      <c r="A80" s="5">
        <f xml:space="preserve"> 'Input-Graph'!$K$16 + 'Input-Graph'!$K$22/'Input-Graph'!A80</f>
        <v>5318.0663847938104</v>
      </c>
      <c r="B80">
        <f xml:space="preserve"> SQRT('Input-Graph'!$K$16/(2*PI())) * 'Input-Graph'!$K$22 * EXP(J80/(2*'Input-Graph'!$K$16)) / ('Input-Graph'!A80*A80)</f>
        <v>1.7093918838750084</v>
      </c>
      <c r="C80">
        <f t="shared" si="4"/>
        <v>-3.542123776549563</v>
      </c>
      <c r="D80">
        <f xml:space="preserve"> POWER('Input-Graph'!$K$16,1.5) * EXP(J80/(2*'Input-Graph'!$K$16)) / (A80*SQRT(2*PI()))</f>
        <v>2.6008080959105655</v>
      </c>
      <c r="E80">
        <f t="shared" si="5"/>
        <v>-0.94131568063899751</v>
      </c>
      <c r="F80" s="7">
        <f xml:space="preserve"> I80 * NORMDIST(-I80*SQRT(A80)/'Input-Graph'!$K$16,0,1,1)</f>
        <v>0.98505419728929533</v>
      </c>
      <c r="G80" s="7">
        <f xml:space="preserve"> - (  'Input-Graph'!$K$16*EXP(Intermediate!J80*Intermediate!A80/(2*'Input-Graph'!$K$16*'Input-Graph'!$K$16)  )/SQRT(2*PI()*Intermediate!A80)  )</f>
        <v>-1.1267980712971088</v>
      </c>
      <c r="H80">
        <f t="shared" si="6"/>
        <v>0.62633232922819748</v>
      </c>
      <c r="I80">
        <f>'Input-Graph'!$K$15 - 'Input-Graph'!$N$16/Intermediate!K80</f>
        <v>103.1215</v>
      </c>
      <c r="J80">
        <f t="shared" si="7"/>
        <v>-10634.043762249999</v>
      </c>
      <c r="K80">
        <f>('Input-Graph'!$N$6 - ((2*'Input-Graph'!A80/'Input-Graph'!$N$8) + 'Input-Graph'!$N$9))*'Input-Graph'!$N$7</f>
        <v>1499842</v>
      </c>
    </row>
    <row r="81" spans="1:11">
      <c r="A81" s="5">
        <f xml:space="preserve"> 'Input-Graph'!$K$16 + 'Input-Graph'!$K$22/'Input-Graph'!A81</f>
        <v>5291.7025862499213</v>
      </c>
      <c r="B81">
        <f xml:space="preserve"> SQRT('Input-Graph'!$K$16/(2*PI())) * 'Input-Graph'!$K$22 * EXP(J81/(2*'Input-Graph'!$K$16)) / ('Input-Graph'!A81*A81)</f>
        <v>1.6964343943762477</v>
      </c>
      <c r="C81">
        <f t="shared" si="4"/>
        <v>-3.542123776549563</v>
      </c>
      <c r="D81">
        <f xml:space="preserve"> POWER('Input-Graph'!$K$16,1.5) * EXP(J81/(2*'Input-Graph'!$K$16)) / (A81*SQRT(2*PI()))</f>
        <v>2.6137655854093267</v>
      </c>
      <c r="E81">
        <f t="shared" si="5"/>
        <v>-0.92835819114023632</v>
      </c>
      <c r="F81" s="7">
        <f xml:space="preserve"> I81 * NORMDIST(-I81*SQRT(A81)/'Input-Graph'!$K$16,0,1,1)</f>
        <v>1.0005171720305519</v>
      </c>
      <c r="G81" s="7">
        <f xml:space="preserve"> - (  'Input-Graph'!$K$16*EXP(Intermediate!J81*Intermediate!A81/(2*'Input-Graph'!$K$16*'Input-Graph'!$K$16)  )/SQRT(2*PI()*Intermediate!A81)  )</f>
        <v>-1.145083661688254</v>
      </c>
      <c r="H81">
        <f t="shared" si="6"/>
        <v>0.6235097135783092</v>
      </c>
      <c r="I81">
        <f>'Input-Graph'!$K$15 - 'Input-Graph'!$N$16/Intermediate!K81</f>
        <v>103.1215</v>
      </c>
      <c r="J81">
        <f t="shared" si="7"/>
        <v>-10634.043762249999</v>
      </c>
      <c r="K81">
        <f>('Input-Graph'!$N$6 - ((2*'Input-Graph'!A81/'Input-Graph'!$N$8) + 'Input-Graph'!$N$9))*'Input-Graph'!$N$7</f>
        <v>1499840</v>
      </c>
    </row>
    <row r="82" spans="1:11">
      <c r="A82" s="5">
        <f xml:space="preserve"> 'Input-Graph'!$K$16 + 'Input-Graph'!$K$22/'Input-Graph'!A82</f>
        <v>5265.989745694771</v>
      </c>
      <c r="B82">
        <f xml:space="preserve"> SQRT('Input-Graph'!$K$16/(2*PI())) * 'Input-Graph'!$K$22 * EXP(J82/(2*'Input-Graph'!$K$16)) / ('Input-Graph'!A82*A82)</f>
        <v>1.6836718671037412</v>
      </c>
      <c r="C82">
        <f t="shared" si="4"/>
        <v>-3.542123776549563</v>
      </c>
      <c r="D82">
        <f xml:space="preserve"> POWER('Input-Graph'!$K$16,1.5) * EXP(J82/(2*'Input-Graph'!$K$16)) / (A82*SQRT(2*PI()))</f>
        <v>2.6265281126818332</v>
      </c>
      <c r="E82">
        <f t="shared" si="5"/>
        <v>-0.91559566386772984</v>
      </c>
      <c r="F82" s="7">
        <f xml:space="preserve"> I82 * NORMDIST(-I82*SQRT(A82)/'Input-Graph'!$K$16,0,1,1)</f>
        <v>1.0158401198739655</v>
      </c>
      <c r="G82" s="7">
        <f xml:space="preserve"> - (  'Input-Graph'!$K$16*EXP(Intermediate!J82*Intermediate!A82/(2*'Input-Graph'!$K$16*'Input-Graph'!$K$16)  )/SQRT(2*PI()*Intermediate!A82)  )</f>
        <v>-1.1632174602850516</v>
      </c>
      <c r="H82">
        <f t="shared" si="6"/>
        <v>0.62069886282492526</v>
      </c>
      <c r="I82">
        <f>'Input-Graph'!$K$15 - 'Input-Graph'!$N$16/Intermediate!K82</f>
        <v>103.1215</v>
      </c>
      <c r="J82">
        <f t="shared" si="7"/>
        <v>-10634.043762249999</v>
      </c>
      <c r="K82">
        <f>('Input-Graph'!$N$6 - ((2*'Input-Graph'!A82/'Input-Graph'!$N$8) + 'Input-Graph'!$N$9))*'Input-Graph'!$N$7</f>
        <v>1499838</v>
      </c>
    </row>
    <row r="83" spans="1:11">
      <c r="A83" s="5">
        <f xml:space="preserve"> 'Input-Graph'!$K$16 + 'Input-Graph'!$K$22/'Input-Graph'!A83</f>
        <v>5240.9040475921856</v>
      </c>
      <c r="B83">
        <f xml:space="preserve"> SQRT('Input-Graph'!$K$16/(2*PI())) * 'Input-Graph'!$K$22 * EXP(J83/(2*'Input-Graph'!$K$16)) / ('Input-Graph'!A83*A83)</f>
        <v>1.6710999347244484</v>
      </c>
      <c r="C83">
        <f t="shared" si="4"/>
        <v>-3.542123776549563</v>
      </c>
      <c r="D83">
        <f xml:space="preserve"> POWER('Input-Graph'!$K$16,1.5) * EXP(J83/(2*'Input-Graph'!$K$16)) / (A83*SQRT(2*PI()))</f>
        <v>2.6391000450611259</v>
      </c>
      <c r="E83">
        <f t="shared" si="5"/>
        <v>-0.90302373148843706</v>
      </c>
      <c r="F83" s="7">
        <f xml:space="preserve"> I83 * NORMDIST(-I83*SQRT(A83)/'Input-Graph'!$K$16,0,1,1)</f>
        <v>1.0310232473680065</v>
      </c>
      <c r="G83" s="7">
        <f xml:space="preserve"> - (  'Input-Graph'!$K$16*EXP(Intermediate!J83*Intermediate!A83/(2*'Input-Graph'!$K$16*'Input-Graph'!$K$16)  )/SQRT(2*PI()*Intermediate!A83)  )</f>
        <v>-1.1811992546669283</v>
      </c>
      <c r="H83">
        <f t="shared" si="6"/>
        <v>0.61790019593708956</v>
      </c>
      <c r="I83">
        <f>'Input-Graph'!$K$15 - 'Input-Graph'!$N$16/Intermediate!K83</f>
        <v>103.1215</v>
      </c>
      <c r="J83">
        <f t="shared" si="7"/>
        <v>-10634.043762249999</v>
      </c>
      <c r="K83">
        <f>('Input-Graph'!$N$6 - ((2*'Input-Graph'!A83/'Input-Graph'!$N$8) + 'Input-Graph'!$N$9))*'Input-Graph'!$N$7</f>
        <v>1499836</v>
      </c>
    </row>
    <row r="84" spans="1:11">
      <c r="A84" s="5">
        <f xml:space="preserve"> 'Input-Graph'!$K$16 + 'Input-Graph'!$K$22/'Input-Graph'!A84</f>
        <v>5216.4228241426745</v>
      </c>
      <c r="B84">
        <f xml:space="preserve"> SQRT('Input-Graph'!$K$16/(2*PI())) * 'Input-Graph'!$K$22 * EXP(J84/(2*'Input-Graph'!$K$16)) / ('Input-Graph'!A84*A84)</f>
        <v>1.6587143593815648</v>
      </c>
      <c r="C84">
        <f t="shared" si="4"/>
        <v>-3.542123776549563</v>
      </c>
      <c r="D84">
        <f xml:space="preserve"> POWER('Input-Graph'!$K$16,1.5) * EXP(J84/(2*'Input-Graph'!$K$16)) / (A84*SQRT(2*PI()))</f>
        <v>2.6514856204040096</v>
      </c>
      <c r="E84">
        <f t="shared" si="5"/>
        <v>-0.89063815614555342</v>
      </c>
      <c r="F84" s="7">
        <f xml:space="preserve"> I84 * NORMDIST(-I84*SQRT(A84)/'Input-Graph'!$K$16,0,1,1)</f>
        <v>1.0460668677729363</v>
      </c>
      <c r="G84" s="7">
        <f xml:space="preserve"> - (  'Input-Graph'!$K$16*EXP(Intermediate!J84*Intermediate!A84/(2*'Input-Graph'!$K$16*'Input-Graph'!$K$16)  )/SQRT(2*PI()*Intermediate!A84)  )</f>
        <v>-1.1990289696290395</v>
      </c>
      <c r="H84">
        <f t="shared" si="6"/>
        <v>0.61511410137990818</v>
      </c>
      <c r="I84">
        <f>'Input-Graph'!$K$15 - 'Input-Graph'!$N$16/Intermediate!K84</f>
        <v>103.1215</v>
      </c>
      <c r="J84">
        <f t="shared" si="7"/>
        <v>-10634.043762249999</v>
      </c>
      <c r="K84">
        <f>('Input-Graph'!$N$6 - ((2*'Input-Graph'!A84/'Input-Graph'!$N$8) + 'Input-Graph'!$N$9))*'Input-Graph'!$N$7</f>
        <v>1499834</v>
      </c>
    </row>
    <row r="85" spans="1:11">
      <c r="A85" s="5">
        <f xml:space="preserve"> 'Input-Graph'!$K$16 + 'Input-Graph'!$K$22/'Input-Graph'!A85</f>
        <v>5192.5244869657708</v>
      </c>
      <c r="B85">
        <f xml:space="preserve"> SQRT('Input-Graph'!$K$16/(2*PI())) * 'Input-Graph'!$K$22 * EXP(J85/(2*'Input-Graph'!$K$16)) / ('Input-Graph'!A85*A85)</f>
        <v>1.6465110279316721</v>
      </c>
      <c r="C85">
        <f t="shared" si="4"/>
        <v>-3.542123776549563</v>
      </c>
      <c r="D85">
        <f xml:space="preserve"> POWER('Input-Graph'!$K$16,1.5) * EXP(J85/(2*'Input-Graph'!$K$16)) / (A85*SQRT(2*PI()))</f>
        <v>2.663688951853902</v>
      </c>
      <c r="E85">
        <f t="shared" si="5"/>
        <v>-0.87843482469566103</v>
      </c>
      <c r="F85" s="7">
        <f xml:space="preserve"> I85 * NORMDIST(-I85*SQRT(A85)/'Input-Graph'!$K$16,0,1,1)</f>
        <v>1.060971392169989</v>
      </c>
      <c r="G85" s="7">
        <f xml:space="preserve"> - (  'Input-Graph'!$K$16*EXP(Intermediate!J85*Intermediate!A85/(2*'Input-Graph'!$K$16*'Input-Graph'!$K$16)  )/SQRT(2*PI()*Intermediate!A85)  )</f>
        <v>-1.2167066566874341</v>
      </c>
      <c r="H85">
        <f t="shared" si="6"/>
        <v>0.6123409387185661</v>
      </c>
      <c r="I85">
        <f>'Input-Graph'!$K$15 - 'Input-Graph'!$N$16/Intermediate!K85</f>
        <v>103.1215</v>
      </c>
      <c r="J85">
        <f t="shared" si="7"/>
        <v>-10634.043762249999</v>
      </c>
      <c r="K85">
        <f>('Input-Graph'!$N$6 - ((2*'Input-Graph'!A85/'Input-Graph'!$N$8) + 'Input-Graph'!$N$9))*'Input-Graph'!$N$7</f>
        <v>1499832</v>
      </c>
    </row>
    <row r="86" spans="1:11">
      <c r="A86" s="5">
        <f xml:space="preserve"> 'Input-Graph'!$K$16 + 'Input-Graph'!$K$22/'Input-Graph'!A86</f>
        <v>5169.1884636047944</v>
      </c>
      <c r="B86">
        <f xml:space="preserve"> SQRT('Input-Graph'!$K$16/(2*PI())) * 'Input-Graph'!$K$22 * EXP(J86/(2*'Input-Graph'!$K$16)) / ('Input-Graph'!A86*A86)</f>
        <v>1.6344859473905979</v>
      </c>
      <c r="C86">
        <f t="shared" si="4"/>
        <v>-3.542123776549563</v>
      </c>
      <c r="D86">
        <f xml:space="preserve"> POWER('Input-Graph'!$K$16,1.5) * EXP(J86/(2*'Input-Graph'!$K$16)) / (A86*SQRT(2*PI()))</f>
        <v>2.6757140323949757</v>
      </c>
      <c r="E86">
        <f t="shared" si="5"/>
        <v>-0.86640974415458727</v>
      </c>
      <c r="F86" s="7">
        <f xml:space="preserve"> I86 * NORMDIST(-I86*SQRT(A86)/'Input-Graph'!$K$16,0,1,1)</f>
        <v>1.0757373211953922</v>
      </c>
      <c r="G86" s="7">
        <f xml:space="preserve"> - (  'Input-Graph'!$K$16*EXP(Intermediate!J86*Intermediate!A86/(2*'Input-Graph'!$K$16*'Input-Graph'!$K$16)  )/SQRT(2*PI()*Intermediate!A86)  )</f>
        <v>-1.2342324842863341</v>
      </c>
      <c r="H86">
        <f t="shared" si="6"/>
        <v>0.60958104014506875</v>
      </c>
      <c r="I86">
        <f>'Input-Graph'!$K$15 - 'Input-Graph'!$N$16/Intermediate!K86</f>
        <v>103.1215</v>
      </c>
      <c r="J86">
        <f t="shared" si="7"/>
        <v>-10634.043762249999</v>
      </c>
      <c r="K86">
        <f>('Input-Graph'!$N$6 - ((2*'Input-Graph'!A86/'Input-Graph'!$N$8) + 'Input-Graph'!$N$9))*'Input-Graph'!$N$7</f>
        <v>1499830</v>
      </c>
    </row>
    <row r="87" spans="1:11">
      <c r="A87" s="5">
        <f xml:space="preserve"> 'Input-Graph'!$K$16 + 'Input-Graph'!$K$22/'Input-Graph'!A87</f>
        <v>5146.3951384615148</v>
      </c>
      <c r="B87">
        <f xml:space="preserve"> SQRT('Input-Graph'!$K$16/(2*PI())) * 'Input-Graph'!$K$22 * EXP(J87/(2*'Input-Graph'!$K$16)) / ('Input-Graph'!A87*A87)</f>
        <v>1.6226352405773923</v>
      </c>
      <c r="C87">
        <f t="shared" si="4"/>
        <v>-3.542123776549563</v>
      </c>
      <c r="D87">
        <f xml:space="preserve"> POWER('Input-Graph'!$K$16,1.5) * EXP(J87/(2*'Input-Graph'!$K$16)) / (A87*SQRT(2*PI()))</f>
        <v>2.6875647392081814</v>
      </c>
      <c r="E87">
        <f t="shared" si="5"/>
        <v>-0.85455903734138161</v>
      </c>
      <c r="F87" s="7">
        <f xml:space="preserve"> I87 * NORMDIST(-I87*SQRT(A87)/'Input-Graph'!$K$16,0,1,1)</f>
        <v>1.0903652373565842</v>
      </c>
      <c r="G87" s="7">
        <f xml:space="preserve"> - (  'Input-Graph'!$K$16*EXP(Intermediate!J87*Intermediate!A87/(2*'Input-Graph'!$K$16*'Input-Graph'!$K$16)  )/SQRT(2*PI()*Intermediate!A87)  )</f>
        <v>-1.2516067286616515</v>
      </c>
      <c r="H87">
        <f t="shared" si="6"/>
        <v>0.6068347119309434</v>
      </c>
      <c r="I87">
        <f>'Input-Graph'!$K$15 - 'Input-Graph'!$N$16/Intermediate!K87</f>
        <v>103.1215</v>
      </c>
      <c r="J87">
        <f t="shared" si="7"/>
        <v>-10634.043762249999</v>
      </c>
      <c r="K87">
        <f>('Input-Graph'!$N$6 - ((2*'Input-Graph'!A87/'Input-Graph'!$N$8) + 'Input-Graph'!$N$9))*'Input-Graph'!$N$7</f>
        <v>1499828</v>
      </c>
    </row>
    <row r="88" spans="1:11">
      <c r="A88" s="5">
        <f xml:space="preserve"> 'Input-Graph'!$K$16 + 'Input-Graph'!$K$22/'Input-Graph'!A88</f>
        <v>5124.1257978042877</v>
      </c>
      <c r="B88">
        <f xml:space="preserve"> SQRT('Input-Graph'!$K$16/(2*PI())) * 'Input-Graph'!$K$22 * EXP(J88/(2*'Input-Graph'!$K$16)) / ('Input-Graph'!A88*A88)</f>
        <v>1.6109551419464365</v>
      </c>
      <c r="C88">
        <f t="shared" ref="C88:C151" si="8" xml:space="preserve"> -I88*NORMDIST(-I88/$Q$2,0,1,1)</f>
        <v>-3.542123776549563</v>
      </c>
      <c r="D88">
        <f xml:space="preserve"> POWER('Input-Graph'!$K$16,1.5) * EXP(J88/(2*'Input-Graph'!$K$16)) / (A88*SQRT(2*PI()))</f>
        <v>2.6992448378391374</v>
      </c>
      <c r="E88">
        <f t="shared" ref="E88:E151" si="9">C88+D88</f>
        <v>-0.84287893871042563</v>
      </c>
      <c r="F88" s="7">
        <f xml:space="preserve"> I88 * NORMDIST(-I88*SQRT(A88)/'Input-Graph'!$K$16,0,1,1)</f>
        <v>1.1048557978908153</v>
      </c>
      <c r="G88" s="7">
        <f xml:space="preserve"> - (  'Input-Graph'!$K$16*EXP(Intermediate!J88*Intermediate!A88/(2*'Input-Graph'!$K$16*'Input-Graph'!$K$16)  )/SQRT(2*PI()*Intermediate!A88)  )</f>
        <v>-1.2688297653177982</v>
      </c>
      <c r="H88">
        <f t="shared" ref="H88:H151" si="10">+B88+E88+F88+G88</f>
        <v>0.604102235809028</v>
      </c>
      <c r="I88">
        <f>'Input-Graph'!$K$15 - 'Input-Graph'!$N$16/Intermediate!K88</f>
        <v>103.1215</v>
      </c>
      <c r="J88">
        <f t="shared" si="7"/>
        <v>-10634.043762249999</v>
      </c>
      <c r="K88">
        <f>('Input-Graph'!$N$6 - ((2*'Input-Graph'!A88/'Input-Graph'!$N$8) + 'Input-Graph'!$N$9))*'Input-Graph'!$N$7</f>
        <v>1499826</v>
      </c>
    </row>
    <row r="89" spans="1:11">
      <c r="A89" s="5">
        <f xml:space="preserve"> 'Input-Graph'!$K$16 + 'Input-Graph'!$K$22/'Input-Graph'!A89</f>
        <v>5102.3625785256336</v>
      </c>
      <c r="B89">
        <f xml:space="preserve"> SQRT('Input-Graph'!$K$16/(2*PI())) * 'Input-Graph'!$K$22 * EXP(J89/(2*'Input-Graph'!$K$16)) / ('Input-Graph'!A89*A89)</f>
        <v>1.5994419935982762</v>
      </c>
      <c r="C89">
        <f t="shared" si="8"/>
        <v>-3.542123776549563</v>
      </c>
      <c r="D89">
        <f xml:space="preserve"> POWER('Input-Graph'!$K$16,1.5) * EXP(J89/(2*'Input-Graph'!$K$16)) / (A89*SQRT(2*PI()))</f>
        <v>2.7107579861872977</v>
      </c>
      <c r="E89">
        <f t="shared" si="9"/>
        <v>-0.83136579036226532</v>
      </c>
      <c r="F89" s="7">
        <f xml:space="preserve"> I89 * NORMDIST(-I89*SQRT(A89)/'Input-Graph'!$K$16,0,1,1)</f>
        <v>1.1192097281288129</v>
      </c>
      <c r="G89" s="7">
        <f xml:space="preserve"> - (  'Input-Graph'!$K$16*EXP(Intermediate!J89*Intermediate!A89/(2*'Input-Graph'!$K$16*'Input-Graph'!$K$16)  )/SQRT(2*PI()*Intermediate!A89)  )</f>
        <v>-1.2859020610775296</v>
      </c>
      <c r="H89">
        <f t="shared" si="10"/>
        <v>0.60138387028729423</v>
      </c>
      <c r="I89">
        <f>'Input-Graph'!$K$15 - 'Input-Graph'!$N$16/Intermediate!K89</f>
        <v>103.1215</v>
      </c>
      <c r="J89">
        <f t="shared" si="7"/>
        <v>-10634.043762249999</v>
      </c>
      <c r="K89">
        <f>('Input-Graph'!$N$6 - ((2*'Input-Graph'!A89/'Input-Graph'!$N$8) + 'Input-Graph'!$N$9))*'Input-Graph'!$N$7</f>
        <v>1499824</v>
      </c>
    </row>
    <row r="90" spans="1:11">
      <c r="A90" s="5">
        <f xml:space="preserve"> 'Input-Graph'!$K$16 + 'Input-Graph'!$K$22/'Input-Graph'!A90</f>
        <v>5081.0884203543646</v>
      </c>
      <c r="B90">
        <f xml:space="preserve"> SQRT('Input-Graph'!$K$16/(2*PI())) * 'Input-Graph'!$K$22 * EXP(J90/(2*'Input-Graph'!$K$16)) / ('Input-Graph'!A90*A90)</f>
        <v>1.5880922414602974</v>
      </c>
      <c r="C90">
        <f t="shared" si="8"/>
        <v>-3.542123776549563</v>
      </c>
      <c r="D90">
        <f xml:space="preserve"> POWER('Input-Graph'!$K$16,1.5) * EXP(J90/(2*'Input-Graph'!$K$16)) / (A90*SQRT(2*PI()))</f>
        <v>2.7221077383252772</v>
      </c>
      <c r="E90">
        <f t="shared" si="9"/>
        <v>-0.82001603822428581</v>
      </c>
      <c r="F90" s="7">
        <f xml:space="preserve"> I90 * NORMDIST(-I90*SQRT(A90)/'Input-Graph'!$K$16,0,1,1)</f>
        <v>1.1334278153286486</v>
      </c>
      <c r="G90" s="7">
        <f xml:space="preserve"> - (  'Input-Graph'!$K$16*EXP(Intermediate!J90*Intermediate!A90/(2*'Input-Graph'!$K$16*'Input-Graph'!$K$16)  )/SQRT(2*PI()*Intermediate!A90)  )</f>
        <v>-1.3028241666672002</v>
      </c>
      <c r="H90">
        <f t="shared" si="10"/>
        <v>0.59867985189745987</v>
      </c>
      <c r="I90">
        <f>'Input-Graph'!$K$15 - 'Input-Graph'!$N$16/Intermediate!K90</f>
        <v>103.1215</v>
      </c>
      <c r="J90">
        <f t="shared" si="7"/>
        <v>-10634.043762249999</v>
      </c>
      <c r="K90">
        <f>('Input-Graph'!$N$6 - ((2*'Input-Graph'!A90/'Input-Graph'!$N$8) + 'Input-Graph'!$N$9))*'Input-Graph'!$N$7</f>
        <v>1499822</v>
      </c>
    </row>
    <row r="91" spans="1:11">
      <c r="A91" s="5">
        <f xml:space="preserve"> 'Input-Graph'!$K$16 + 'Input-Graph'!$K$22/'Input-Graph'!A91</f>
        <v>5060.287021253569</v>
      </c>
      <c r="B91">
        <f xml:space="preserve"> SQRT('Input-Graph'!$K$16/(2*PI())) * 'Input-Graph'!$K$22 * EXP(J91/(2*'Input-Graph'!$K$16)) / ('Input-Graph'!A91*A91)</f>
        <v>1.5769024316288698</v>
      </c>
      <c r="C91">
        <f t="shared" si="8"/>
        <v>-3.542123776549563</v>
      </c>
      <c r="D91">
        <f xml:space="preserve"> POWER('Input-Graph'!$K$16,1.5) * EXP(J91/(2*'Input-Graph'!$K$16)) / (A91*SQRT(2*PI()))</f>
        <v>2.7332975481567043</v>
      </c>
      <c r="E91">
        <f t="shared" si="9"/>
        <v>-0.80882622839285867</v>
      </c>
      <c r="F91" s="7">
        <f xml:space="preserve"> I91 * NORMDIST(-I91*SQRT(A91)/'Input-Graph'!$K$16,0,1,1)</f>
        <v>1.1475109029483566</v>
      </c>
      <c r="G91" s="7">
        <f xml:space="preserve"> - (  'Input-Graph'!$K$16*EXP(Intermediate!J91*Intermediate!A91/(2*'Input-Graph'!$K$16*'Input-Graph'!$K$16)  )/SQRT(2*PI()*Intermediate!A91)  )</f>
        <v>-1.3195967098022063</v>
      </c>
      <c r="H91">
        <f t="shared" si="10"/>
        <v>0.59599039638216134</v>
      </c>
      <c r="I91">
        <f>'Input-Graph'!$K$15 - 'Input-Graph'!$N$16/Intermediate!K91</f>
        <v>103.1215</v>
      </c>
      <c r="J91">
        <f t="shared" si="7"/>
        <v>-10634.043762249999</v>
      </c>
      <c r="K91">
        <f>('Input-Graph'!$N$6 - ((2*'Input-Graph'!A91/'Input-Graph'!$N$8) + 'Input-Graph'!$N$9))*'Input-Graph'!$N$7</f>
        <v>1499820</v>
      </c>
    </row>
    <row r="92" spans="1:11">
      <c r="A92" s="5">
        <f xml:space="preserve"> 'Input-Graph'!$K$16 + 'Input-Graph'!$K$22/'Input-Graph'!A92</f>
        <v>5039.9427957593844</v>
      </c>
      <c r="B92">
        <f xml:space="preserve"> SQRT('Input-Graph'!$K$16/(2*PI())) * 'Input-Graph'!$K$22 * EXP(J92/(2*'Input-Graph'!$K$16)) / ('Input-Graph'!A92*A92)</f>
        <v>1.565869206865051</v>
      </c>
      <c r="C92">
        <f t="shared" si="8"/>
        <v>-3.542123776549563</v>
      </c>
      <c r="D92">
        <f xml:space="preserve"> POWER('Input-Graph'!$K$16,1.5) * EXP(J92/(2*'Input-Graph'!$K$16)) / (A92*SQRT(2*PI()))</f>
        <v>2.7443307729205233</v>
      </c>
      <c r="E92">
        <f t="shared" si="9"/>
        <v>-0.79779300362903971</v>
      </c>
      <c r="F92" s="7">
        <f xml:space="preserve"> I92 * NORMDIST(-I92*SQRT(A92)/'Input-Graph'!$K$16,0,1,1)</f>
        <v>1.1614598853259461</v>
      </c>
      <c r="G92" s="7">
        <f xml:space="preserve"> - (  'Input-Graph'!$K$16*EXP(Intermediate!J92*Intermediate!A92/(2*'Input-Graph'!$K$16*'Input-Graph'!$K$16)  )/SQRT(2*PI()*Intermediate!A92)  )</f>
        <v>-1.3362203887396862</v>
      </c>
      <c r="H92">
        <f t="shared" si="10"/>
        <v>0.59331569982227128</v>
      </c>
      <c r="I92">
        <f>'Input-Graph'!$K$15 - 'Input-Graph'!$N$16/Intermediate!K92</f>
        <v>103.1215</v>
      </c>
      <c r="J92">
        <f t="shared" si="7"/>
        <v>-10634.043762249999</v>
      </c>
      <c r="K92">
        <f>('Input-Graph'!$N$6 - ((2*'Input-Graph'!A92/'Input-Graph'!$N$8) + 'Input-Graph'!$N$9))*'Input-Graph'!$N$7</f>
        <v>1499818</v>
      </c>
    </row>
    <row r="93" spans="1:11">
      <c r="A93" s="5">
        <f xml:space="preserve"> 'Input-Graph'!$K$16 + 'Input-Graph'!$K$22/'Input-Graph'!A93</f>
        <v>5020.0408360368128</v>
      </c>
      <c r="B93">
        <f xml:space="preserve"> SQRT('Input-Graph'!$K$16/(2*PI())) * 'Input-Graph'!$K$22 * EXP(J93/(2*'Input-Graph'!$K$16)) / ('Input-Graph'!A93*A93)</f>
        <v>1.5549893032363786</v>
      </c>
      <c r="C93">
        <f t="shared" si="8"/>
        <v>-3.542123776549563</v>
      </c>
      <c r="D93">
        <f xml:space="preserve"> POWER('Input-Graph'!$K$16,1.5) * EXP(J93/(2*'Input-Graph'!$K$16)) / (A93*SQRT(2*PI()))</f>
        <v>2.7552106765491948</v>
      </c>
      <c r="E93">
        <f t="shared" si="9"/>
        <v>-0.78691310000036818</v>
      </c>
      <c r="F93" s="7">
        <f xml:space="preserve"> I93 * NORMDIST(-I93*SQRT(A93)/'Input-Graph'!$K$16,0,1,1)</f>
        <v>1.1752757027397434</v>
      </c>
      <c r="G93" s="7">
        <f xml:space="preserve"> - (  'Input-Graph'!$K$16*EXP(Intermediate!J93*Intermediate!A93/(2*'Input-Graph'!$K$16*'Input-Graph'!$K$16)  )/SQRT(2*PI()*Intermediate!A93)  )</f>
        <v>-1.3526959662677007</v>
      </c>
      <c r="H93">
        <f t="shared" si="10"/>
        <v>0.59065593970805308</v>
      </c>
      <c r="I93">
        <f>'Input-Graph'!$K$15 - 'Input-Graph'!$N$16/Intermediate!K93</f>
        <v>103.1215</v>
      </c>
      <c r="J93">
        <f t="shared" si="7"/>
        <v>-10634.043762249999</v>
      </c>
      <c r="K93">
        <f>('Input-Graph'!$N$6 - ((2*'Input-Graph'!A93/'Input-Graph'!$N$8) + 'Input-Graph'!$N$9))*'Input-Graph'!$N$7</f>
        <v>1499816</v>
      </c>
    </row>
    <row r="94" spans="1:11">
      <c r="A94" s="5">
        <f xml:space="preserve"> 'Input-Graph'!$K$16 + 'Input-Graph'!$K$22/'Input-Graph'!A94</f>
        <v>5000.5668754480594</v>
      </c>
      <c r="B94">
        <f xml:space="preserve"> SQRT('Input-Graph'!$K$16/(2*PI())) * 'Input-Graph'!$K$22 * EXP(J94/(2*'Input-Graph'!$K$16)) / ('Input-Graph'!A94*A94)</f>
        <v>1.5442595468976987</v>
      </c>
      <c r="C94">
        <f t="shared" si="8"/>
        <v>-3.542123776549563</v>
      </c>
      <c r="D94">
        <f xml:space="preserve"> POWER('Input-Graph'!$K$16,1.5) * EXP(J94/(2*'Input-Graph'!$K$16)) / (A94*SQRT(2*PI()))</f>
        <v>2.7659404328878749</v>
      </c>
      <c r="E94">
        <f t="shared" si="9"/>
        <v>-0.77618334366168806</v>
      </c>
      <c r="F94" s="7">
        <f xml:space="preserve"> I94 * NORMDIST(-I94*SQRT(A94)/'Input-Graph'!$K$16,0,1,1)</f>
        <v>1.1889593368225893</v>
      </c>
      <c r="G94" s="7">
        <f xml:space="preserve"> - (  'Input-Graph'!$K$16*EXP(Intermediate!J94*Intermediate!A94/(2*'Input-Graph'!$K$16*'Input-Graph'!$K$16)  )/SQRT(2*PI()*Intermediate!A94)  )</f>
        <v>-1.3690242641021209</v>
      </c>
      <c r="H94">
        <f t="shared" si="10"/>
        <v>0.58801127595647906</v>
      </c>
      <c r="I94">
        <f>'Input-Graph'!$K$15 - 'Input-Graph'!$N$16/Intermediate!K94</f>
        <v>103.1215</v>
      </c>
      <c r="J94">
        <f t="shared" si="7"/>
        <v>-10634.043762249999</v>
      </c>
      <c r="K94">
        <f>('Input-Graph'!$N$6 - ((2*'Input-Graph'!A94/'Input-Graph'!$N$8) + 'Input-Graph'!$N$9))*'Input-Graph'!$N$7</f>
        <v>1499814</v>
      </c>
    </row>
    <row r="95" spans="1:11">
      <c r="A95" s="5">
        <f xml:space="preserve"> 'Input-Graph'!$K$16 + 'Input-Graph'!$K$22/'Input-Graph'!A95</f>
        <v>4981.507254446301</v>
      </c>
      <c r="B95">
        <f xml:space="preserve"> SQRT('Input-Graph'!$K$16/(2*PI())) * 'Input-Graph'!$K$22 * EXP(J95/(2*'Input-Graph'!$K$16)) / ('Input-Graph'!A95*A95)</f>
        <v>1.5336768510043564</v>
      </c>
      <c r="C95">
        <f t="shared" si="8"/>
        <v>-3.542123776549563</v>
      </c>
      <c r="D95">
        <f xml:space="preserve"> POWER('Input-Graph'!$K$16,1.5) * EXP(J95/(2*'Input-Graph'!$K$16)) / (A95*SQRT(2*PI()))</f>
        <v>2.7765231287812173</v>
      </c>
      <c r="E95">
        <f t="shared" si="9"/>
        <v>-0.76560064776834569</v>
      </c>
      <c r="F95" s="7">
        <f xml:space="preserve"> I95 * NORMDIST(-I95*SQRT(A95)/'Input-Graph'!$K$16,0,1,1)</f>
        <v>1.2025118063054008</v>
      </c>
      <c r="G95" s="7">
        <f xml:space="preserve"> - (  'Input-Graph'!$K$16*EXP(Intermediate!J95*Intermediate!A95/(2*'Input-Graph'!$K$16*'Input-Graph'!$K$16)  )/SQRT(2*PI()*Intermediate!A95)  )</f>
        <v>-1.3852061576643488</v>
      </c>
      <c r="H95">
        <f t="shared" si="10"/>
        <v>0.5853818518770626</v>
      </c>
      <c r="I95">
        <f>'Input-Graph'!$K$15 - 'Input-Graph'!$N$16/Intermediate!K95</f>
        <v>103.1215</v>
      </c>
      <c r="J95">
        <f t="shared" si="7"/>
        <v>-10634.043762249999</v>
      </c>
      <c r="K95">
        <f>('Input-Graph'!$N$6 - ((2*'Input-Graph'!A95/'Input-Graph'!$N$8) + 'Input-Graph'!$N$9))*'Input-Graph'!$N$7</f>
        <v>1499812</v>
      </c>
    </row>
    <row r="96" spans="1:11">
      <c r="A96" s="5">
        <f xml:space="preserve"> 'Input-Graph'!$K$16 + 'Input-Graph'!$K$22/'Input-Graph'!A96</f>
        <v>4962.8488886235264</v>
      </c>
      <c r="B96">
        <f xml:space="preserve"> SQRT('Input-Graph'!$K$16/(2*PI())) * 'Input-Graph'!$K$22 * EXP(J96/(2*'Input-Graph'!$K$16)) / ('Input-Graph'!A96*A96)</f>
        <v>1.5232382127514474</v>
      </c>
      <c r="C96">
        <f t="shared" si="8"/>
        <v>-3.542123776549563</v>
      </c>
      <c r="D96">
        <f xml:space="preserve"> POWER('Input-Graph'!$K$16,1.5) * EXP(J96/(2*'Input-Graph'!$K$16)) / (A96*SQRT(2*PI()))</f>
        <v>2.7869617670341262</v>
      </c>
      <c r="E96">
        <f t="shared" si="9"/>
        <v>-0.75516200951543677</v>
      </c>
      <c r="F96" s="7">
        <f xml:space="preserve"> I96 * NORMDIST(-I96*SQRT(A96)/'Input-Graph'!$K$16,0,1,1)</f>
        <v>1.215934163067601</v>
      </c>
      <c r="G96" s="7">
        <f xml:space="preserve"> - (  'Input-Graph'!$K$16*EXP(Intermediate!J96*Intermediate!A96/(2*'Input-Graph'!$K$16*'Input-Graph'!$K$16)  )/SQRT(2*PI()*Intermediate!A96)  )</f>
        <v>-1.4012425712147518</v>
      </c>
      <c r="H96">
        <f t="shared" si="10"/>
        <v>0.5827677950888599</v>
      </c>
      <c r="I96">
        <f>'Input-Graph'!$K$15 - 'Input-Graph'!$N$16/Intermediate!K96</f>
        <v>103.1215</v>
      </c>
      <c r="J96">
        <f t="shared" si="7"/>
        <v>-10634.043762249999</v>
      </c>
      <c r="K96">
        <f>('Input-Graph'!$N$6 - ((2*'Input-Graph'!A96/'Input-Graph'!$N$8) + 'Input-Graph'!$N$9))*'Input-Graph'!$N$7</f>
        <v>1499810</v>
      </c>
    </row>
    <row r="97" spans="1:11">
      <c r="A97" s="5">
        <f xml:space="preserve"> 'Input-Graph'!$K$16 + 'Input-Graph'!$K$22/'Input-Graph'!A97</f>
        <v>4944.5792387553938</v>
      </c>
      <c r="B97">
        <f xml:space="preserve"> SQRT('Input-Graph'!$K$16/(2*PI())) * 'Input-Graph'!$K$22 * EXP(J97/(2*'Input-Graph'!$K$16)) / ('Input-Graph'!A97*A97)</f>
        <v>1.5129407105331587</v>
      </c>
      <c r="C97">
        <f t="shared" si="8"/>
        <v>-3.542123776549563</v>
      </c>
      <c r="D97">
        <f xml:space="preserve"> POWER('Input-Graph'!$K$16,1.5) * EXP(J97/(2*'Input-Graph'!$K$16)) / (A97*SQRT(2*PI()))</f>
        <v>2.7972592692524145</v>
      </c>
      <c r="E97">
        <f t="shared" si="9"/>
        <v>-0.74486450729714848</v>
      </c>
      <c r="F97" s="7">
        <f xml:space="preserve"> I97 * NORMDIST(-I97*SQRT(A97)/'Input-Graph'!$K$16,0,1,1)</f>
        <v>1.2292274884734515</v>
      </c>
      <c r="G97" s="7">
        <f xml:space="preserve"> - (  'Input-Graph'!$K$16*EXP(Intermediate!J97*Intermediate!A97/(2*'Input-Graph'!$K$16*'Input-Graph'!$K$16)  )/SQRT(2*PI()*Intermediate!A97)  )</f>
        <v>-1.4171344733183604</v>
      </c>
      <c r="H97">
        <f t="shared" si="10"/>
        <v>0.58016921839110136</v>
      </c>
      <c r="I97">
        <f>'Input-Graph'!$K$15 - 'Input-Graph'!$N$16/Intermediate!K97</f>
        <v>103.1215</v>
      </c>
      <c r="J97">
        <f t="shared" si="7"/>
        <v>-10634.043762249999</v>
      </c>
      <c r="K97">
        <f>('Input-Graph'!$N$6 - ((2*'Input-Graph'!A97/'Input-Graph'!$N$8) + 'Input-Graph'!$N$9))*'Input-Graph'!$N$7</f>
        <v>1499808</v>
      </c>
    </row>
    <row r="98" spans="1:11">
      <c r="A98" s="5">
        <f xml:space="preserve"> 'Input-Graph'!$K$16 + 'Input-Graph'!$K$22/'Input-Graph'!A98</f>
        <v>4926.6862826989745</v>
      </c>
      <c r="B98">
        <f xml:space="preserve"> SQRT('Input-Graph'!$K$16/(2*PI())) * 'Input-Graph'!$K$22 * EXP(J98/(2*'Input-Graph'!$K$16)) / ('Input-Graph'!A98*A98)</f>
        <v>1.5027815012165622</v>
      </c>
      <c r="C98">
        <f t="shared" si="8"/>
        <v>-3.542123776549563</v>
      </c>
      <c r="D98">
        <f xml:space="preserve"> POWER('Input-Graph'!$K$16,1.5) * EXP(J98/(2*'Input-Graph'!$K$16)) / (A98*SQRT(2*PI()))</f>
        <v>2.8074184785690117</v>
      </c>
      <c r="E98">
        <f t="shared" si="9"/>
        <v>-0.73470529798055129</v>
      </c>
      <c r="F98" s="7">
        <f xml:space="preserve"> I98 * NORMDIST(-I98*SQRT(A98)/'Input-Graph'!$K$16,0,1,1)</f>
        <v>1.2423928899741439</v>
      </c>
      <c r="G98" s="7">
        <f xml:space="preserve"> - (  'Input-Graph'!$K$16*EXP(Intermediate!J98*Intermediate!A98/(2*'Input-Graph'!$K$16*'Input-Graph'!$K$16)  )/SQRT(2*PI()*Intermediate!A98)  )</f>
        <v>-1.4328828726209244</v>
      </c>
      <c r="H98">
        <f t="shared" si="10"/>
        <v>0.57758622058923037</v>
      </c>
      <c r="I98">
        <f>'Input-Graph'!$K$15 - 'Input-Graph'!$N$16/Intermediate!K98</f>
        <v>103.1215</v>
      </c>
      <c r="J98">
        <f t="shared" si="7"/>
        <v>-10634.043762249999</v>
      </c>
      <c r="K98">
        <f>('Input-Graph'!$N$6 - ((2*'Input-Graph'!A98/'Input-Graph'!$N$8) + 'Input-Graph'!$N$9))*'Input-Graph'!$N$7</f>
        <v>1499806</v>
      </c>
    </row>
    <row r="99" spans="1:11">
      <c r="A99" s="5">
        <f xml:space="preserve"> 'Input-Graph'!$K$16 + 'Input-Graph'!$K$22/'Input-Graph'!A99</f>
        <v>4909.1584890110535</v>
      </c>
      <c r="B99">
        <f xml:space="preserve"> SQRT('Input-Graph'!$K$16/(2*PI())) * 'Input-Graph'!$K$22 * EXP(J99/(2*'Input-Graph'!$K$16)) / ('Input-Graph'!A99*A99)</f>
        <v>1.4927578175245073</v>
      </c>
      <c r="C99">
        <f t="shared" si="8"/>
        <v>-3.542123776549563</v>
      </c>
      <c r="D99">
        <f xml:space="preserve"> POWER('Input-Graph'!$K$16,1.5) * EXP(J99/(2*'Input-Graph'!$K$16)) / (A99*SQRT(2*PI()))</f>
        <v>2.817442162261067</v>
      </c>
      <c r="E99">
        <f t="shared" si="9"/>
        <v>-0.72468161428849598</v>
      </c>
      <c r="F99" s="7">
        <f xml:space="preserve"> I99 * NORMDIST(-I99*SQRT(A99)/'Input-Graph'!$K$16,0,1,1)</f>
        <v>1.2554314979579859</v>
      </c>
      <c r="G99" s="7">
        <f xml:space="preserve"> - (  'Input-Graph'!$K$16*EXP(Intermediate!J99*Intermediate!A99/(2*'Input-Graph'!$K$16*'Input-Graph'!$K$16)  )/SQRT(2*PI()*Intermediate!A99)  )</f>
        <v>-1.4484888139148524</v>
      </c>
      <c r="H99">
        <f t="shared" si="10"/>
        <v>0.57501888727914507</v>
      </c>
      <c r="I99">
        <f>'Input-Graph'!$K$15 - 'Input-Graph'!$N$16/Intermediate!K99</f>
        <v>103.1215</v>
      </c>
      <c r="J99">
        <f t="shared" si="7"/>
        <v>-10634.043762249999</v>
      </c>
      <c r="K99">
        <f>('Input-Graph'!$N$6 - ((2*'Input-Graph'!A99/'Input-Graph'!$N$8) + 'Input-Graph'!$N$9))*'Input-Graph'!$N$7</f>
        <v>1499804</v>
      </c>
    </row>
    <row r="100" spans="1:11">
      <c r="A100" s="5">
        <f xml:space="preserve"> 'Input-Graph'!$K$16 + 'Input-Graph'!$K$22/'Input-Graph'!A100</f>
        <v>4891.9847921653136</v>
      </c>
      <c r="B100">
        <f xml:space="preserve"> SQRT('Input-Graph'!$K$16/(2*PI())) * 'Input-Graph'!$K$22 * EXP(J100/(2*'Input-Graph'!$K$16)) / ('Input-Graph'!A100*A100)</f>
        <v>1.4828669655225608</v>
      </c>
      <c r="C100">
        <f t="shared" si="8"/>
        <v>-3.542123776549563</v>
      </c>
      <c r="D100">
        <f xml:space="preserve"> POWER('Input-Graph'!$K$16,1.5) * EXP(J100/(2*'Input-Graph'!$K$16)) / (A100*SQRT(2*PI()))</f>
        <v>2.8273330142630129</v>
      </c>
      <c r="E100">
        <f t="shared" si="9"/>
        <v>-0.71479076228655014</v>
      </c>
      <c r="F100" s="7">
        <f xml:space="preserve"> I100 * NORMDIST(-I100*SQRT(A100)/'Input-Graph'!$K$16,0,1,1)</f>
        <v>1.2683444628311227</v>
      </c>
      <c r="G100" s="7">
        <f xml:space="preserve"> - (  'Input-Graph'!$K$16*EXP(Intermediate!J100*Intermediate!A100/(2*'Input-Graph'!$K$16*'Input-Graph'!$K$16)  )/SQRT(2*PI()*Intermediate!A100)  )</f>
        <v>-1.4639533744759476</v>
      </c>
      <c r="H100">
        <f t="shared" si="10"/>
        <v>0.57246729159118592</v>
      </c>
      <c r="I100">
        <f>'Input-Graph'!$K$15 - 'Input-Graph'!$N$16/Intermediate!K100</f>
        <v>103.1215</v>
      </c>
      <c r="J100">
        <f t="shared" si="7"/>
        <v>-10634.043762249999</v>
      </c>
      <c r="K100">
        <f>('Input-Graph'!$N$6 - ((2*'Input-Graph'!A100/'Input-Graph'!$N$8) + 'Input-Graph'!$N$9))*'Input-Graph'!$N$7</f>
        <v>1499802</v>
      </c>
    </row>
    <row r="101" spans="1:11">
      <c r="A101" s="5">
        <f xml:space="preserve"> 'Input-Graph'!$K$16 + 'Input-Graph'!$K$22/'Input-Graph'!A101</f>
        <v>4875.1545692564878</v>
      </c>
      <c r="B101">
        <f xml:space="preserve"> SQRT('Input-Graph'!$K$16/(2*PI())) * 'Input-Graph'!$K$22 * EXP(J101/(2*'Input-Graph'!$K$16)) / ('Input-Graph'!A101*A101)</f>
        <v>1.4731063222051972</v>
      </c>
      <c r="C101">
        <f t="shared" si="8"/>
        <v>-3.542123776549563</v>
      </c>
      <c r="D101">
        <f xml:space="preserve"> POWER('Input-Graph'!$K$16,1.5) * EXP(J101/(2*'Input-Graph'!$K$16)) / (A101*SQRT(2*PI()))</f>
        <v>2.8370936575803767</v>
      </c>
      <c r="E101">
        <f t="shared" si="9"/>
        <v>-0.70503011896918633</v>
      </c>
      <c r="F101" s="7">
        <f xml:space="preserve"> I101 * NORMDIST(-I101*SQRT(A101)/'Input-Graph'!$K$16,0,1,1)</f>
        <v>1.281132952313057</v>
      </c>
      <c r="G101" s="7">
        <f xml:space="preserve"> - (  'Input-Graph'!$K$16*EXP(Intermediate!J101*Intermediate!A101/(2*'Input-Graph'!$K$16*'Input-Graph'!$K$16)  )/SQRT(2*PI()*Intermediate!A101)  )</f>
        <v>-1.4792776606530877</v>
      </c>
      <c r="H101">
        <f t="shared" si="10"/>
        <v>0.56993149489598038</v>
      </c>
      <c r="I101">
        <f>'Input-Graph'!$K$15 - 'Input-Graph'!$N$16/Intermediate!K101</f>
        <v>103.1215</v>
      </c>
      <c r="J101">
        <f t="shared" si="7"/>
        <v>-10634.043762249999</v>
      </c>
      <c r="K101">
        <f>('Input-Graph'!$N$6 - ((2*'Input-Graph'!A101/'Input-Graph'!$N$8) + 'Input-Graph'!$N$9))*'Input-Graph'!$N$7</f>
        <v>1499800</v>
      </c>
    </row>
    <row r="102" spans="1:11">
      <c r="A102" s="5">
        <f xml:space="preserve"> 'Input-Graph'!$K$16 + 'Input-Graph'!$K$22/'Input-Graph'!A102</f>
        <v>4858.6576180884313</v>
      </c>
      <c r="B102">
        <f xml:space="preserve"> SQRT('Input-Graph'!$K$16/(2*PI())) * 'Input-Graph'!$K$22 * EXP(J102/(2*'Input-Graph'!$K$16)) / ('Input-Graph'!A102*A102)</f>
        <v>1.4634733331766925</v>
      </c>
      <c r="C102">
        <f t="shared" si="8"/>
        <v>-3.542123776549563</v>
      </c>
      <c r="D102">
        <f xml:space="preserve"> POWER('Input-Graph'!$K$16,1.5) * EXP(J102/(2*'Input-Graph'!$K$16)) / (A102*SQRT(2*PI()))</f>
        <v>2.8467266466088814</v>
      </c>
      <c r="E102">
        <f t="shared" si="9"/>
        <v>-0.69539712994068159</v>
      </c>
      <c r="F102" s="7">
        <f xml:space="preserve"> I102 * NORMDIST(-I102*SQRT(A102)/'Input-Graph'!$K$16,0,1,1)</f>
        <v>1.2937981489325951</v>
      </c>
      <c r="G102" s="7">
        <f xml:space="preserve"> - (  'Input-Graph'!$K$16*EXP(Intermediate!J102*Intermediate!A102/(2*'Input-Graph'!$K$16*'Input-Graph'!$K$16)  )/SQRT(2*PI()*Intermediate!A102)  )</f>
        <v>-1.4944628046941868</v>
      </c>
      <c r="H102">
        <f t="shared" si="10"/>
        <v>0.56741154747441902</v>
      </c>
      <c r="I102">
        <f>'Input-Graph'!$K$15 - 'Input-Graph'!$N$16/Intermediate!K102</f>
        <v>103.1215</v>
      </c>
      <c r="J102">
        <f t="shared" si="7"/>
        <v>-10634.043762249999</v>
      </c>
      <c r="K102">
        <f>('Input-Graph'!$N$6 - ((2*'Input-Graph'!A102/'Input-Graph'!$N$8) + 'Input-Graph'!$N$9))*'Input-Graph'!$N$7</f>
        <v>1499798</v>
      </c>
    </row>
    <row r="103" spans="1:11">
      <c r="A103" s="5">
        <f xml:space="preserve"> 'Input-Graph'!$K$16 + 'Input-Graph'!$K$22/'Input-Graph'!A103</f>
        <v>4842.4841365511202</v>
      </c>
      <c r="B103">
        <f xml:space="preserve"> SQRT('Input-Graph'!$K$16/(2*PI())) * 'Input-Graph'!$K$22 * EXP(J103/(2*'Input-Graph'!$K$16)) / ('Input-Graph'!A103*A103)</f>
        <v>1.4539655104224209</v>
      </c>
      <c r="C103">
        <f t="shared" si="8"/>
        <v>-3.542123776549563</v>
      </c>
      <c r="D103">
        <f xml:space="preserve"> POWER('Input-Graph'!$K$16,1.5) * EXP(J103/(2*'Input-Graph'!$K$16)) / (A103*SQRT(2*PI()))</f>
        <v>2.856234469363153</v>
      </c>
      <c r="E103">
        <f t="shared" si="9"/>
        <v>-0.68588930718641006</v>
      </c>
      <c r="F103" s="7">
        <f xml:space="preserve"> I103 * NORMDIST(-I103*SQRT(A103)/'Input-Graph'!$K$16,0,1,1)</f>
        <v>1.3063412477096958</v>
      </c>
      <c r="G103" s="7">
        <f xml:space="preserve"> - (  'Input-Graph'!$K$16*EXP(Intermediate!J103*Intermediate!A103/(2*'Input-Graph'!$K$16*'Input-Graph'!$K$16)  )/SQRT(2*PI()*Intermediate!A103)  )</f>
        <v>-1.50950996179289</v>
      </c>
      <c r="H103">
        <f t="shared" si="10"/>
        <v>0.56490748915281697</v>
      </c>
      <c r="I103">
        <f>'Input-Graph'!$K$15 - 'Input-Graph'!$N$16/Intermediate!K103</f>
        <v>103.1215</v>
      </c>
      <c r="J103">
        <f t="shared" si="7"/>
        <v>-10634.043762249999</v>
      </c>
      <c r="K103">
        <f>('Input-Graph'!$N$6 - ((2*'Input-Graph'!A103/'Input-Graph'!$N$8) + 'Input-Graph'!$N$9))*'Input-Graph'!$N$7</f>
        <v>1499796</v>
      </c>
    </row>
    <row r="104" spans="1:11">
      <c r="A104" s="5">
        <f xml:space="preserve"> 'Input-Graph'!$K$16 + 'Input-Graph'!$K$22/'Input-Graph'!A104</f>
        <v>4826.6247031990006</v>
      </c>
      <c r="B104">
        <f xml:space="preserve"> SQRT('Input-Graph'!$K$16/(2*PI())) * 'Input-Graph'!$K$22 * EXP(J104/(2*'Input-Graph'!$K$16)) / ('Input-Graph'!A104*A104)</f>
        <v>1.4445804301664669</v>
      </c>
      <c r="C104">
        <f t="shared" si="8"/>
        <v>-3.542123776549563</v>
      </c>
      <c r="D104">
        <f xml:space="preserve"> POWER('Input-Graph'!$K$16,1.5) * EXP(J104/(2*'Input-Graph'!$K$16)) / (A104*SQRT(2*PI()))</f>
        <v>2.8656195496191068</v>
      </c>
      <c r="E104">
        <f t="shared" si="9"/>
        <v>-0.6765042269304562</v>
      </c>
      <c r="F104" s="7">
        <f xml:space="preserve"> I104 * NORMDIST(-I104*SQRT(A104)/'Input-Graph'!$K$16,0,1,1)</f>
        <v>1.3187634540111011</v>
      </c>
      <c r="G104" s="7">
        <f xml:space="preserve"> - (  'Input-Graph'!$K$16*EXP(Intermediate!J104*Intermediate!A104/(2*'Input-Graph'!$K$16*'Input-Graph'!$K$16)  )/SQRT(2*PI()*Intermediate!A104)  )</f>
        <v>-1.5244203073414622</v>
      </c>
      <c r="H104">
        <f t="shared" si="10"/>
        <v>0.56241934990564957</v>
      </c>
      <c r="I104">
        <f>'Input-Graph'!$K$15 - 'Input-Graph'!$N$16/Intermediate!K104</f>
        <v>103.1215</v>
      </c>
      <c r="J104">
        <f t="shared" si="7"/>
        <v>-10634.043762249999</v>
      </c>
      <c r="K104">
        <f>('Input-Graph'!$N$6 - ((2*'Input-Graph'!A104/'Input-Graph'!$N$8) + 'Input-Graph'!$N$9))*'Input-Graph'!$N$7</f>
        <v>1499794</v>
      </c>
    </row>
    <row r="105" spans="1:11">
      <c r="A105" s="5">
        <f xml:space="preserve"> 'Input-Graph'!$K$16 + 'Input-Graph'!$K$22/'Input-Graph'!A105</f>
        <v>4811.0702589498051</v>
      </c>
      <c r="B105">
        <f xml:space="preserve"> SQRT('Input-Graph'!$K$16/(2*PI())) * 'Input-Graph'!$K$22 * EXP(J105/(2*'Input-Graph'!$K$16)) / ('Input-Graph'!A105*A105)</f>
        <v>1.4353157308116749</v>
      </c>
      <c r="C105">
        <f t="shared" si="8"/>
        <v>-3.542123776549563</v>
      </c>
      <c r="D105">
        <f xml:space="preserve"> POWER('Input-Graph'!$K$16,1.5) * EXP(J105/(2*'Input-Graph'!$K$16)) / (A105*SQRT(2*PI()))</f>
        <v>2.8748842489738995</v>
      </c>
      <c r="E105">
        <f t="shared" si="9"/>
        <v>-0.66723952757566352</v>
      </c>
      <c r="F105" s="7">
        <f xml:space="preserve"> I105 * NORMDIST(-I105*SQRT(A105)/'Input-Graph'!$K$16,0,1,1)</f>
        <v>1.331065981567578</v>
      </c>
      <c r="G105" s="7">
        <f xml:space="preserve"> - (  'Input-Graph'!$K$16*EXP(Intermediate!J105*Intermediate!A105/(2*'Input-Graph'!$K$16*'Input-Graph'!$K$16)  )/SQRT(2*PI()*Intermediate!A105)  )</f>
        <v>-1.5391950343763217</v>
      </c>
      <c r="H105">
        <f t="shared" si="10"/>
        <v>0.55994715042726773</v>
      </c>
      <c r="I105">
        <f>'Input-Graph'!$K$15 - 'Input-Graph'!$N$16/Intermediate!K105</f>
        <v>103.1215</v>
      </c>
      <c r="J105">
        <f t="shared" si="7"/>
        <v>-10634.043762249999</v>
      </c>
      <c r="K105">
        <f>('Input-Graph'!$N$6 - ((2*'Input-Graph'!A105/'Input-Graph'!$N$8) + 'Input-Graph'!$N$9))*'Input-Graph'!$N$7</f>
        <v>1499792</v>
      </c>
    </row>
    <row r="106" spans="1:11">
      <c r="A106" s="5">
        <f xml:space="preserve"> 'Input-Graph'!$K$16 + 'Input-Graph'!$K$22/'Input-Graph'!A106</f>
        <v>4795.8120898291672</v>
      </c>
      <c r="B106">
        <f xml:space="preserve"> SQRT('Input-Graph'!$K$16/(2*PI())) * 'Input-Graph'!$K$22 * EXP(J106/(2*'Input-Graph'!$K$16)) / ('Input-Graph'!A106*A106)</f>
        <v>1.4261691109584629</v>
      </c>
      <c r="C106">
        <f t="shared" si="8"/>
        <v>-3.542123776549563</v>
      </c>
      <c r="D106">
        <f xml:space="preserve"> POWER('Input-Graph'!$K$16,1.5) * EXP(J106/(2*'Input-Graph'!$K$16)) / (A106*SQRT(2*PI()))</f>
        <v>2.8840308688271103</v>
      </c>
      <c r="E106">
        <f t="shared" si="9"/>
        <v>-0.65809290772245266</v>
      </c>
      <c r="F106" s="7">
        <f xml:space="preserve"> I106 * NORMDIST(-I106*SQRT(A106)/'Input-Graph'!$K$16,0,1,1)</f>
        <v>1.34325005064145</v>
      </c>
      <c r="G106" s="7">
        <f xml:space="preserve"> - (  'Input-Graph'!$K$16*EXP(Intermediate!J106*Intermediate!A106/(2*'Input-Graph'!$K$16*'Input-Graph'!$K$16)  )/SQRT(2*PI()*Intermediate!A106)  )</f>
        <v>-1.5538353512035266</v>
      </c>
      <c r="H106">
        <f t="shared" si="10"/>
        <v>0.55749090267393386</v>
      </c>
      <c r="I106">
        <f>'Input-Graph'!$K$15 - 'Input-Graph'!$N$16/Intermediate!K106</f>
        <v>103.1215</v>
      </c>
      <c r="J106">
        <f t="shared" si="7"/>
        <v>-10634.043762249999</v>
      </c>
      <c r="K106">
        <f>('Input-Graph'!$N$6 - ((2*'Input-Graph'!A106/'Input-Graph'!$N$8) + 'Input-Graph'!$N$9))*'Input-Graph'!$N$7</f>
        <v>1499790</v>
      </c>
    </row>
    <row r="107" spans="1:11">
      <c r="A107" s="5">
        <f xml:space="preserve"> 'Input-Graph'!$K$16 + 'Input-Graph'!$K$22/'Input-Graph'!A107</f>
        <v>4780.8418106919362</v>
      </c>
      <c r="B107">
        <f xml:space="preserve"> SQRT('Input-Graph'!$K$16/(2*PI())) * 'Input-Graph'!$K$22 * EXP(J107/(2*'Input-Graph'!$K$16)) / ('Input-Graph'!A107*A107)</f>
        <v>1.4171383274989111</v>
      </c>
      <c r="C107">
        <f t="shared" si="8"/>
        <v>-3.542123776549563</v>
      </c>
      <c r="D107">
        <f xml:space="preserve"> POWER('Input-Graph'!$K$16,1.5) * EXP(J107/(2*'Input-Graph'!$K$16)) / (A107*SQRT(2*PI()))</f>
        <v>2.8930616522866628</v>
      </c>
      <c r="E107">
        <f t="shared" si="9"/>
        <v>-0.64906212426290022</v>
      </c>
      <c r="F107" s="7">
        <f xml:space="preserve"> I107 * NORMDIST(-I107*SQRT(A107)/'Input-Graph'!$K$16,0,1,1)</f>
        <v>1.3553168863344991</v>
      </c>
      <c r="G107" s="7">
        <f xml:space="preserve"> - (  'Input-Graph'!$K$16*EXP(Intermediate!J107*Intermediate!A107/(2*'Input-Graph'!$K$16*'Input-Graph'!$K$16)  )/SQRT(2*PI()*Intermediate!A107)  )</f>
        <v>-1.5683424791924125</v>
      </c>
      <c r="H107">
        <f t="shared" si="10"/>
        <v>0.55505061037809766</v>
      </c>
      <c r="I107">
        <f>'Input-Graph'!$K$15 - 'Input-Graph'!$N$16/Intermediate!K107</f>
        <v>103.1215</v>
      </c>
      <c r="J107">
        <f t="shared" si="7"/>
        <v>-10634.043762249999</v>
      </c>
      <c r="K107">
        <f>('Input-Graph'!$N$6 - ((2*'Input-Graph'!A107/'Input-Graph'!$N$8) + 'Input-Graph'!$N$9))*'Input-Graph'!$N$7</f>
        <v>1499788</v>
      </c>
    </row>
    <row r="108" spans="1:11">
      <c r="A108" s="5">
        <f xml:space="preserve"> 'Input-Graph'!$K$16 + 'Input-Graph'!$K$22/'Input-Graph'!A108</f>
        <v>4766.1513498563363</v>
      </c>
      <c r="B108">
        <f xml:space="preserve"> SQRT('Input-Graph'!$K$16/(2*PI())) * 'Input-Graph'!$K$22 * EXP(J108/(2*'Input-Graph'!$K$16)) / ('Input-Graph'!A108*A108)</f>
        <v>1.4082211937828</v>
      </c>
      <c r="C108">
        <f t="shared" si="8"/>
        <v>-3.542123776549563</v>
      </c>
      <c r="D108">
        <f xml:space="preserve"> POWER('Input-Graph'!$K$16,1.5) * EXP(J108/(2*'Input-Graph'!$K$16)) / (A108*SQRT(2*PI()))</f>
        <v>2.9019787860027737</v>
      </c>
      <c r="E108">
        <f t="shared" si="9"/>
        <v>-0.64014499054678931</v>
      </c>
      <c r="F108" s="7">
        <f xml:space="preserve"> I108 * NORMDIST(-I108*SQRT(A108)/'Input-Graph'!$K$16,0,1,1)</f>
        <v>1.3672677170261232</v>
      </c>
      <c r="G108" s="7">
        <f xml:space="preserve"> - (  'Input-Graph'!$K$16*EXP(Intermediate!J108*Intermediate!A108/(2*'Input-Graph'!$K$16*'Input-Graph'!$K$16)  )/SQRT(2*PI()*Intermediate!A108)  )</f>
        <v>-1.5827176507262879</v>
      </c>
      <c r="H108">
        <f t="shared" si="10"/>
        <v>0.55262626953584593</v>
      </c>
      <c r="I108">
        <f>'Input-Graph'!$K$15 - 'Input-Graph'!$N$16/Intermediate!K108</f>
        <v>103.1215</v>
      </c>
      <c r="J108">
        <f t="shared" si="7"/>
        <v>-10634.043762249999</v>
      </c>
      <c r="K108">
        <f>('Input-Graph'!$N$6 - ((2*'Input-Graph'!A108/'Input-Graph'!$N$8) + 'Input-Graph'!$N$9))*'Input-Graph'!$N$7</f>
        <v>1499786</v>
      </c>
    </row>
    <row r="109" spans="1:11">
      <c r="A109" s="5">
        <f xml:space="preserve"> 'Input-Graph'!$K$16 + 'Input-Graph'!$K$22/'Input-Graph'!A109</f>
        <v>4751.732934591766</v>
      </c>
      <c r="B109">
        <f xml:space="preserve"> SQRT('Input-Graph'!$K$16/(2*PI())) * 'Input-Graph'!$K$22 * EXP(J109/(2*'Input-Graph'!$K$16)) / ('Input-Graph'!A109*A109)</f>
        <v>1.3994155778524602</v>
      </c>
      <c r="C109">
        <f t="shared" si="8"/>
        <v>-3.542123776549563</v>
      </c>
      <c r="D109">
        <f xml:space="preserve"> POWER('Input-Graph'!$K$16,1.5) * EXP(J109/(2*'Input-Graph'!$K$16)) / (A109*SQRT(2*PI()))</f>
        <v>2.9107844019331139</v>
      </c>
      <c r="E109">
        <f t="shared" si="9"/>
        <v>-0.63133937461644907</v>
      </c>
      <c r="F109" s="7">
        <f xml:space="preserve"> I109 * NORMDIST(-I109*SQRT(A109)/'Input-Graph'!$K$16,0,1,1)</f>
        <v>1.3791037729332274</v>
      </c>
      <c r="G109" s="7">
        <f xml:space="preserve"> - (  'Input-Graph'!$K$16*EXP(Intermediate!J109*Intermediate!A109/(2*'Input-Graph'!$K$16*'Input-Graph'!$K$16)  )/SQRT(2*PI()*Intermediate!A109)  )</f>
        <v>-1.5969621072999258</v>
      </c>
      <c r="H109">
        <f t="shared" si="10"/>
        <v>0.55021786886931245</v>
      </c>
      <c r="I109">
        <f>'Input-Graph'!$K$15 - 'Input-Graph'!$N$16/Intermediate!K109</f>
        <v>103.1215</v>
      </c>
      <c r="J109">
        <f t="shared" si="7"/>
        <v>-10634.043762249999</v>
      </c>
      <c r="K109">
        <f>('Input-Graph'!$N$6 - ((2*'Input-Graph'!A109/'Input-Graph'!$N$8) + 'Input-Graph'!$N$9))*'Input-Graph'!$N$7</f>
        <v>1499784</v>
      </c>
    </row>
    <row r="110" spans="1:11">
      <c r="A110" s="5">
        <f xml:space="preserve"> 'Input-Graph'!$K$16 + 'Input-Graph'!$K$22/'Input-Graph'!A110</f>
        <v>4737.5790774054458</v>
      </c>
      <c r="B110">
        <f xml:space="preserve"> SQRT('Input-Graph'!$K$16/(2*PI())) * 'Input-Graph'!$K$22 * EXP(J110/(2*'Input-Graph'!$K$16)) / ('Input-Graph'!A110*A110)</f>
        <v>1.390719400743434</v>
      </c>
      <c r="C110">
        <f t="shared" si="8"/>
        <v>-3.542123776549563</v>
      </c>
      <c r="D110">
        <f xml:space="preserve"> POWER('Input-Graph'!$K$16,1.5) * EXP(J110/(2*'Input-Graph'!$K$16)) / (A110*SQRT(2*PI()))</f>
        <v>2.9194805790421392</v>
      </c>
      <c r="E110">
        <f t="shared" si="9"/>
        <v>-0.62264319750742381</v>
      </c>
      <c r="F110" s="7">
        <f xml:space="preserve"> I110 * NORMDIST(-I110*SQRT(A110)/'Input-Graph'!$K$16,0,1,1)</f>
        <v>1.3908262847832416</v>
      </c>
      <c r="G110" s="7">
        <f xml:space="preserve"> - (  'Input-Graph'!$K$16*EXP(Intermediate!J110*Intermediate!A110/(2*'Input-Graph'!$K$16*'Input-Graph'!$K$16)  )/SQRT(2*PI()*Intermediate!A110)  )</f>
        <v>-1.6110770977541469</v>
      </c>
      <c r="H110">
        <f t="shared" si="10"/>
        <v>0.54782539026510513</v>
      </c>
      <c r="I110">
        <f>'Input-Graph'!$K$15 - 'Input-Graph'!$N$16/Intermediate!K110</f>
        <v>103.1215</v>
      </c>
      <c r="J110">
        <f t="shared" si="7"/>
        <v>-10634.043762249999</v>
      </c>
      <c r="K110">
        <f>('Input-Graph'!$N$6 - ((2*'Input-Graph'!A110/'Input-Graph'!$N$8) + 'Input-Graph'!$N$9))*'Input-Graph'!$N$7</f>
        <v>1499782</v>
      </c>
    </row>
    <row r="111" spans="1:11">
      <c r="A111" s="5">
        <f xml:space="preserve"> 'Input-Graph'!$K$16 + 'Input-Graph'!$K$22/'Input-Graph'!A111</f>
        <v>4723.6825630770572</v>
      </c>
      <c r="B111">
        <f xml:space="preserve"> SQRT('Input-Graph'!$K$16/(2*PI())) * 'Input-Graph'!$K$22 * EXP(J111/(2*'Input-Graph'!$K$16)) / ('Input-Graph'!A111*A111)</f>
        <v>1.3821306348481066</v>
      </c>
      <c r="C111">
        <f t="shared" si="8"/>
        <v>-3.542123776549563</v>
      </c>
      <c r="D111">
        <f xml:space="preserve"> POWER('Input-Graph'!$K$16,1.5) * EXP(J111/(2*'Input-Graph'!$K$16)) / (A111*SQRT(2*PI()))</f>
        <v>2.9280693449374673</v>
      </c>
      <c r="E111">
        <f t="shared" si="9"/>
        <v>-0.61405443161209572</v>
      </c>
      <c r="F111" s="7">
        <f xml:space="preserve"> I111 * NORMDIST(-I111*SQRT(A111)/'Input-Graph'!$K$16,0,1,1)</f>
        <v>1.4024364825923623</v>
      </c>
      <c r="G111" s="7">
        <f xml:space="preserve"> - (  'Input-Graph'!$K$16*EXP(Intermediate!J111*Intermediate!A111/(2*'Input-Graph'!$K$16*'Input-Graph'!$K$16)  )/SQRT(2*PI()*Intermediate!A111)  )</f>
        <v>-1.6250638766385417</v>
      </c>
      <c r="H111">
        <f t="shared" si="10"/>
        <v>0.54544880918983152</v>
      </c>
      <c r="I111">
        <f>'Input-Graph'!$K$15 - 'Input-Graph'!$N$16/Intermediate!K111</f>
        <v>103.1215</v>
      </c>
      <c r="J111">
        <f t="shared" si="7"/>
        <v>-10634.043762249999</v>
      </c>
      <c r="K111">
        <f>('Input-Graph'!$N$6 - ((2*'Input-Graph'!A111/'Input-Graph'!$N$8) + 'Input-Graph'!$N$9))*'Input-Graph'!$N$7</f>
        <v>1499780</v>
      </c>
    </row>
    <row r="112" spans="1:11">
      <c r="A112" s="5">
        <f xml:space="preserve"> 'Input-Graph'!$K$16 + 'Input-Graph'!$K$22/'Input-Graph'!A112</f>
        <v>4710.0364363942253</v>
      </c>
      <c r="B112">
        <f xml:space="preserve"> SQRT('Input-Graph'!$K$16/(2*PI())) * 'Input-Graph'!$K$22 * EXP(J112/(2*'Input-Graph'!$K$16)) / ('Input-Graph'!A112*A112)</f>
        <v>1.3736473023395963</v>
      </c>
      <c r="C112">
        <f t="shared" si="8"/>
        <v>-3.542123776549563</v>
      </c>
      <c r="D112">
        <f xml:space="preserve"> POWER('Input-Graph'!$K$16,1.5) * EXP(J112/(2*'Input-Graph'!$K$16)) / (A112*SQRT(2*PI()))</f>
        <v>2.9365526774459778</v>
      </c>
      <c r="E112">
        <f t="shared" si="9"/>
        <v>-0.6055710991035852</v>
      </c>
      <c r="F112" s="7">
        <f xml:space="preserve"> I112 * NORMDIST(-I112*SQRT(A112)/'Input-Graph'!$K$16,0,1,1)</f>
        <v>1.4139355945420495</v>
      </c>
      <c r="G112" s="7">
        <f xml:space="preserve"> - (  'Input-Graph'!$K$16*EXP(Intermediate!J112*Intermediate!A112/(2*'Input-Graph'!$K$16*'Input-Graph'!$K$16)  )/SQRT(2*PI()*Intermediate!A112)  )</f>
        <v>-1.6389237026938761</v>
      </c>
      <c r="H112">
        <f t="shared" si="10"/>
        <v>0.54308809508418454</v>
      </c>
      <c r="I112">
        <f>'Input-Graph'!$K$15 - 'Input-Graph'!$N$16/Intermediate!K112</f>
        <v>103.1215</v>
      </c>
      <c r="J112">
        <f t="shared" si="7"/>
        <v>-10634.043762249999</v>
      </c>
      <c r="K112">
        <f>('Input-Graph'!$N$6 - ((2*'Input-Graph'!A112/'Input-Graph'!$N$8) + 'Input-Graph'!$N$9))*'Input-Graph'!$N$7</f>
        <v>1499778</v>
      </c>
    </row>
    <row r="113" spans="1:11">
      <c r="A113" s="5">
        <f xml:space="preserve"> 'Input-Graph'!$K$16 + 'Input-Graph'!$K$22/'Input-Graph'!A113</f>
        <v>4696.6339905450159</v>
      </c>
      <c r="B113">
        <f xml:space="preserve"> SQRT('Input-Graph'!$K$16/(2*PI())) * 'Input-Graph'!$K$22 * EXP(J113/(2*'Input-Graph'!$K$16)) / ('Input-Graph'!A113*A113)</f>
        <v>1.3652674736533386</v>
      </c>
      <c r="C113">
        <f t="shared" si="8"/>
        <v>-3.542123776549563</v>
      </c>
      <c r="D113">
        <f xml:space="preserve"> POWER('Input-Graph'!$K$16,1.5) * EXP(J113/(2*'Input-Graph'!$K$16)) / (A113*SQRT(2*PI()))</f>
        <v>2.9449325061322353</v>
      </c>
      <c r="E113">
        <f t="shared" si="9"/>
        <v>-0.59719127041732767</v>
      </c>
      <c r="F113" s="7">
        <f xml:space="preserve"> I113 * NORMDIST(-I113*SQRT(A113)/'Input-Graph'!$K$16,0,1,1)</f>
        <v>1.4253248459468379</v>
      </c>
      <c r="G113" s="7">
        <f xml:space="preserve"> - (  'Input-Graph'!$K$16*EXP(Intermediate!J113*Intermediate!A113/(2*'Input-Graph'!$K$16*'Input-Graph'!$K$16)  )/SQRT(2*PI()*Intermediate!A113)  )</f>
        <v>-1.6526578374463488</v>
      </c>
      <c r="H113">
        <f t="shared" si="10"/>
        <v>0.54074321173649986</v>
      </c>
      <c r="I113">
        <f>'Input-Graph'!$K$15 - 'Input-Graph'!$N$16/Intermediate!K113</f>
        <v>103.1215</v>
      </c>
      <c r="J113">
        <f t="shared" si="7"/>
        <v>-10634.043762249999</v>
      </c>
      <c r="K113">
        <f>('Input-Graph'!$N$6 - ((2*'Input-Graph'!A113/'Input-Graph'!$N$8) + 'Input-Graph'!$N$9))*'Input-Graph'!$N$7</f>
        <v>1499776</v>
      </c>
    </row>
    <row r="114" spans="1:11">
      <c r="A114" s="5">
        <f xml:space="preserve"> 'Input-Graph'!$K$16 + 'Input-Graph'!$K$22/'Input-Graph'!A114</f>
        <v>4683.4687561267656</v>
      </c>
      <c r="B114">
        <f xml:space="preserve"> SQRT('Input-Graph'!$K$16/(2*PI())) * 'Input-Graph'!$K$22 * EXP(J114/(2*'Input-Graph'!$K$16)) / ('Input-Graph'!A114*A114)</f>
        <v>1.3569892660239109</v>
      </c>
      <c r="C114">
        <f t="shared" si="8"/>
        <v>-3.542123776549563</v>
      </c>
      <c r="D114">
        <f xml:space="preserve"> POWER('Input-Graph'!$K$16,1.5) * EXP(J114/(2*'Input-Graph'!$K$16)) / (A114*SQRT(2*PI()))</f>
        <v>2.953210713761663</v>
      </c>
      <c r="E114">
        <f t="shared" si="9"/>
        <v>-0.58891306278790001</v>
      </c>
      <c r="F114" s="7">
        <f xml:space="preserve"> I114 * NORMDIST(-I114*SQRT(A114)/'Input-Graph'!$K$16,0,1,1)</f>
        <v>1.4366054583072487</v>
      </c>
      <c r="G114" s="7">
        <f xml:space="preserve"> - (  'Input-Graph'!$K$16*EXP(Intermediate!J114*Intermediate!A114/(2*'Input-Graph'!$K$16*'Input-Graph'!$K$16)  )/SQRT(2*PI()*Intermediate!A114)  )</f>
        <v>-1.6662675439063461</v>
      </c>
      <c r="H114">
        <f t="shared" si="10"/>
        <v>0.53841411763691349</v>
      </c>
      <c r="I114">
        <f>'Input-Graph'!$K$15 - 'Input-Graph'!$N$16/Intermediate!K114</f>
        <v>103.1215</v>
      </c>
      <c r="J114">
        <f t="shared" si="7"/>
        <v>-10634.043762249999</v>
      </c>
      <c r="K114">
        <f>('Input-Graph'!$N$6 - ((2*'Input-Graph'!A114/'Input-Graph'!$N$8) + 'Input-Graph'!$N$9))*'Input-Graph'!$N$7</f>
        <v>1499774</v>
      </c>
    </row>
    <row r="115" spans="1:11">
      <c r="A115" s="5">
        <f xml:space="preserve"> 'Input-Graph'!$K$16 + 'Input-Graph'!$K$22/'Input-Graph'!A115</f>
        <v>4670.5344907333974</v>
      </c>
      <c r="B115">
        <f xml:space="preserve"> SQRT('Input-Graph'!$K$16/(2*PI())) * 'Input-Graph'!$K$22 * EXP(J115/(2*'Input-Graph'!$K$16)) / ('Input-Graph'!A115*A115)</f>
        <v>1.3488108420747633</v>
      </c>
      <c r="C115">
        <f t="shared" si="8"/>
        <v>-3.542123776549563</v>
      </c>
      <c r="D115">
        <f xml:space="preserve"> POWER('Input-Graph'!$K$16,1.5) * EXP(J115/(2*'Input-Graph'!$K$16)) / (A115*SQRT(2*PI()))</f>
        <v>2.9613891377108104</v>
      </c>
      <c r="E115">
        <f t="shared" si="9"/>
        <v>-0.58073463883875265</v>
      </c>
      <c r="F115" s="7">
        <f xml:space="preserve"> I115 * NORMDIST(-I115*SQRT(A115)/'Input-Graph'!$K$16,0,1,1)</f>
        <v>1.4477786484417063</v>
      </c>
      <c r="G115" s="7">
        <f xml:space="preserve"> - (  'Input-Graph'!$K$16*EXP(Intermediate!J115*Intermediate!A115/(2*'Input-Graph'!$K$16*'Input-Graph'!$K$16)  )/SQRT(2*PI()*Intermediate!A115)  )</f>
        <v>-1.6797540853648159</v>
      </c>
      <c r="H115">
        <f t="shared" si="10"/>
        <v>0.53610076631290116</v>
      </c>
      <c r="I115">
        <f>'Input-Graph'!$K$15 - 'Input-Graph'!$N$16/Intermediate!K115</f>
        <v>103.1215</v>
      </c>
      <c r="J115">
        <f t="shared" si="7"/>
        <v>-10634.043762249999</v>
      </c>
      <c r="K115">
        <f>('Input-Graph'!$N$6 - ((2*'Input-Graph'!A115/'Input-Graph'!$N$8) + 'Input-Graph'!$N$9))*'Input-Graph'!$N$7</f>
        <v>1499772</v>
      </c>
    </row>
    <row r="116" spans="1:11">
      <c r="A116" s="5">
        <f xml:space="preserve"> 'Input-Graph'!$K$16 + 'Input-Graph'!$K$22/'Input-Graph'!A116</f>
        <v>4657.8251690860006</v>
      </c>
      <c r="B116">
        <f xml:space="preserve"> SQRT('Input-Graph'!$K$16/(2*PI())) * 'Input-Graph'!$K$22 * EXP(J116/(2*'Input-Graph'!$K$16)) / ('Input-Graph'!A116*A116)</f>
        <v>1.3407304084586471</v>
      </c>
      <c r="C116">
        <f t="shared" si="8"/>
        <v>-3.542123776549563</v>
      </c>
      <c r="D116">
        <f xml:space="preserve"> POWER('Input-Graph'!$K$16,1.5) * EXP(J116/(2*'Input-Graph'!$K$16)) / (A116*SQRT(2*PI()))</f>
        <v>2.9694695713269263</v>
      </c>
      <c r="E116">
        <f t="shared" si="9"/>
        <v>-0.57265420522263666</v>
      </c>
      <c r="F116" s="7">
        <f xml:space="preserve"> I116 * NORMDIST(-I116*SQRT(A116)/'Input-Graph'!$K$16,0,1,1)</f>
        <v>1.4588456276923722</v>
      </c>
      <c r="G116" s="7">
        <f xml:space="preserve"> - (  'Input-Graph'!$K$16*EXP(Intermediate!J116*Intermediate!A116/(2*'Input-Graph'!$K$16*'Input-Graph'!$K$16)  )/SQRT(2*PI()*Intermediate!A116)  )</f>
        <v>-1.6931187242808674</v>
      </c>
      <c r="H116">
        <f t="shared" si="10"/>
        <v>0.53380310664751551</v>
      </c>
      <c r="I116">
        <f>'Input-Graph'!$K$15 - 'Input-Graph'!$N$16/Intermediate!K116</f>
        <v>103.1215</v>
      </c>
      <c r="J116">
        <f t="shared" si="7"/>
        <v>-10634.043762249999</v>
      </c>
      <c r="K116">
        <f>('Input-Graph'!$N$6 - ((2*'Input-Graph'!A116/'Input-Graph'!$N$8) + 'Input-Graph'!$N$9))*'Input-Graph'!$N$7</f>
        <v>1499770</v>
      </c>
    </row>
    <row r="117" spans="1:11">
      <c r="A117" s="5">
        <f xml:space="preserve"> 'Input-Graph'!$K$16 + 'Input-Graph'!$K$22/'Input-Graph'!A117</f>
        <v>4645.3349736739037</v>
      </c>
      <c r="B117">
        <f xml:space="preserve"> SQRT('Input-Graph'!$K$16/(2*PI())) * 'Input-Graph'!$K$22 * EXP(J117/(2*'Input-Graph'!$K$16)) / ('Input-Graph'!A117*A117)</f>
        <v>1.3327462145466167</v>
      </c>
      <c r="C117">
        <f t="shared" si="8"/>
        <v>-3.542123776549563</v>
      </c>
      <c r="D117">
        <f xml:space="preserve"> POWER('Input-Graph'!$K$16,1.5) * EXP(J117/(2*'Input-Graph'!$K$16)) / (A117*SQRT(2*PI()))</f>
        <v>2.9774537652389563</v>
      </c>
      <c r="E117">
        <f t="shared" si="9"/>
        <v>-0.56467001131060668</v>
      </c>
      <c r="F117" s="7">
        <f xml:space="preserve"> I117 * NORMDIST(-I117*SQRT(A117)/'Input-Graph'!$K$16,0,1,1)</f>
        <v>1.4698076011994055</v>
      </c>
      <c r="G117" s="7">
        <f xml:space="preserve"> - (  'Input-Graph'!$K$16*EXP(Intermediate!J117*Intermediate!A117/(2*'Input-Graph'!$K$16*'Input-Graph'!$K$16)  )/SQRT(2*PI()*Intermediate!A117)  )</f>
        <v>-1.7063627212545827</v>
      </c>
      <c r="H117">
        <f t="shared" si="10"/>
        <v>0.53152108318083258</v>
      </c>
      <c r="I117">
        <f>'Input-Graph'!$K$15 - 'Input-Graph'!$N$16/Intermediate!K117</f>
        <v>103.1215</v>
      </c>
      <c r="J117">
        <f t="shared" si="7"/>
        <v>-10634.043762249999</v>
      </c>
      <c r="K117">
        <f>('Input-Graph'!$N$6 - ((2*'Input-Graph'!A117/'Input-Graph'!$N$8) + 'Input-Graph'!$N$9))*'Input-Graph'!$N$7</f>
        <v>1499768</v>
      </c>
    </row>
    <row r="118" spans="1:11">
      <c r="A118" s="5">
        <f xml:space="preserve"> 'Input-Graph'!$K$16 + 'Input-Graph'!$K$22/'Input-Graph'!A118</f>
        <v>4633.0582858756879</v>
      </c>
      <c r="B118">
        <f xml:space="preserve"> SQRT('Input-Graph'!$K$16/(2*PI())) * 'Input-Graph'!$K$22 * EXP(J118/(2*'Input-Graph'!$K$16)) / ('Input-Graph'!A118*A118)</f>
        <v>1.3248565511635997</v>
      </c>
      <c r="C118">
        <f t="shared" si="8"/>
        <v>-3.542123776549563</v>
      </c>
      <c r="D118">
        <f xml:space="preserve"> POWER('Input-Graph'!$K$16,1.5) * EXP(J118/(2*'Input-Graph'!$K$16)) / (A118*SQRT(2*PI()))</f>
        <v>2.9853434286219742</v>
      </c>
      <c r="E118">
        <f t="shared" si="9"/>
        <v>-0.55678034792758879</v>
      </c>
      <c r="F118" s="7">
        <f xml:space="preserve"> I118 * NORMDIST(-I118*SQRT(A118)/'Input-Graph'!$K$16,0,1,1)</f>
        <v>1.4806657672392349</v>
      </c>
      <c r="G118" s="7">
        <f xml:space="preserve"> - (  'Input-Graph'!$K$16*EXP(Intermediate!J118*Intermediate!A118/(2*'Input-Graph'!$K$16*'Input-Graph'!$K$16)  )/SQRT(2*PI()*Intermediate!A118)  )</f>
        <v>-1.7194873340794439</v>
      </c>
      <c r="H118">
        <f t="shared" si="10"/>
        <v>0.52925463639580195</v>
      </c>
      <c r="I118">
        <f>'Input-Graph'!$K$15 - 'Input-Graph'!$N$16/Intermediate!K118</f>
        <v>103.1215</v>
      </c>
      <c r="J118">
        <f t="shared" si="7"/>
        <v>-10634.043762249999</v>
      </c>
      <c r="K118">
        <f>('Input-Graph'!$N$6 - ((2*'Input-Graph'!A118/'Input-Graph'!$N$8) + 'Input-Graph'!$N$9))*'Input-Graph'!$N$7</f>
        <v>1499766</v>
      </c>
    </row>
    <row r="119" spans="1:11">
      <c r="A119" s="5">
        <f xml:space="preserve"> 'Input-Graph'!$K$16 + 'Input-Graph'!$K$22/'Input-Graph'!A119</f>
        <v>4620.9896775316802</v>
      </c>
      <c r="B119">
        <f xml:space="preserve"> SQRT('Input-Graph'!$K$16/(2*PI())) * 'Input-Graph'!$K$22 * EXP(J119/(2*'Input-Graph'!$K$16)) / ('Input-Graph'!A119*A119)</f>
        <v>1.3170597493686123</v>
      </c>
      <c r="C119">
        <f t="shared" si="8"/>
        <v>-3.542123776549563</v>
      </c>
      <c r="D119">
        <f xml:space="preserve"> POWER('Input-Graph'!$K$16,1.5) * EXP(J119/(2*'Input-Graph'!$K$16)) / (A119*SQRT(2*PI()))</f>
        <v>2.9931402304169614</v>
      </c>
      <c r="E119">
        <f t="shared" si="9"/>
        <v>-0.54898354613260159</v>
      </c>
      <c r="F119" s="7">
        <f xml:space="preserve"> I119 * NORMDIST(-I119*SQRT(A119)/'Input-Graph'!$K$16,0,1,1)</f>
        <v>1.491421316621917</v>
      </c>
      <c r="G119" s="7">
        <f xml:space="preserve"> - (  'Input-Graph'!$K$16*EXP(Intermediate!J119*Intermediate!A119/(2*'Input-Graph'!$K$16*'Input-Graph'!$K$16)  )/SQRT(2*PI()*Intermediate!A119)  )</f>
        <v>-1.7324938168691306</v>
      </c>
      <c r="H119">
        <f t="shared" si="10"/>
        <v>0.52700370298879728</v>
      </c>
      <c r="I119">
        <f>'Input-Graph'!$K$15 - 'Input-Graph'!$N$16/Intermediate!K119</f>
        <v>103.1215</v>
      </c>
      <c r="J119">
        <f t="shared" si="7"/>
        <v>-10634.043762249999</v>
      </c>
      <c r="K119">
        <f>('Input-Graph'!$N$6 - ((2*'Input-Graph'!A119/'Input-Graph'!$N$8) + 'Input-Graph'!$N$9))*'Input-Graph'!$N$7</f>
        <v>1499764</v>
      </c>
    </row>
    <row r="120" spans="1:11">
      <c r="A120" s="5">
        <f xml:space="preserve"> 'Input-Graph'!$K$16 + 'Input-Graph'!$K$22/'Input-Graph'!A120</f>
        <v>4609.1239029413537</v>
      </c>
      <c r="B120">
        <f xml:space="preserve"> SQRT('Input-Graph'!$K$16/(2*PI())) * 'Input-Graph'!$K$22 * EXP(J120/(2*'Input-Graph'!$K$16)) / ('Input-Graph'!A120*A120)</f>
        <v>1.3093541792777967</v>
      </c>
      <c r="C120">
        <f t="shared" si="8"/>
        <v>-3.542123776549563</v>
      </c>
      <c r="D120">
        <f xml:space="preserve"> POWER('Input-Graph'!$K$16,1.5) * EXP(J120/(2*'Input-Graph'!$K$16)) / (A120*SQRT(2*PI()))</f>
        <v>3.0008458005077765</v>
      </c>
      <c r="E120">
        <f t="shared" si="9"/>
        <v>-0.54127797604178651</v>
      </c>
      <c r="F120" s="7">
        <f xml:space="preserve"> I120 * NORMDIST(-I120*SQRT(A120)/'Input-Graph'!$K$16,0,1,1)</f>
        <v>1.5020754321441707</v>
      </c>
      <c r="G120" s="7">
        <f xml:space="preserve"> - (  'Input-Graph'!$K$16*EXP(Intermediate!J120*Intermediate!A120/(2*'Input-Graph'!$K$16*'Input-Graph'!$K$16)  )/SQRT(2*PI()*Intermediate!A120)  )</f>
        <v>-1.7453834192538007</v>
      </c>
      <c r="H120">
        <f t="shared" si="10"/>
        <v>0.52476821612638003</v>
      </c>
      <c r="I120">
        <f>'Input-Graph'!$K$15 - 'Input-Graph'!$N$16/Intermediate!K120</f>
        <v>103.1215</v>
      </c>
      <c r="J120">
        <f t="shared" si="7"/>
        <v>-10634.043762249999</v>
      </c>
      <c r="K120">
        <f>('Input-Graph'!$N$6 - ((2*'Input-Graph'!A120/'Input-Graph'!$N$8) + 'Input-Graph'!$N$9))*'Input-Graph'!$N$7</f>
        <v>1499762</v>
      </c>
    </row>
    <row r="121" spans="1:11">
      <c r="A121" s="5">
        <f xml:space="preserve"> 'Input-Graph'!$K$16 + 'Input-Graph'!$K$22/'Input-Graph'!A121</f>
        <v>4597.4558912608645</v>
      </c>
      <c r="B121">
        <f xml:space="preserve"> SQRT('Input-Graph'!$K$16/(2*PI())) * 'Input-Graph'!$K$22 * EXP(J121/(2*'Input-Graph'!$K$16)) / ('Input-Graph'!A121*A121)</f>
        <v>1.3017382489285301</v>
      </c>
      <c r="C121">
        <f t="shared" si="8"/>
        <v>-3.542123776549563</v>
      </c>
      <c r="D121">
        <f xml:space="preserve"> POWER('Input-Graph'!$K$16,1.5) * EXP(J121/(2*'Input-Graph'!$K$16)) / (A121*SQRT(2*PI()))</f>
        <v>3.0084617308570438</v>
      </c>
      <c r="E121">
        <f t="shared" si="9"/>
        <v>-0.53366204569251918</v>
      </c>
      <c r="F121" s="7">
        <f xml:space="preserve"> I121 * NORMDIST(-I121*SQRT(A121)/'Input-Graph'!$K$16,0,1,1)</f>
        <v>1.5126292880935424</v>
      </c>
      <c r="G121" s="7">
        <f xml:space="preserve"> - (  'Input-Graph'!$K$16*EXP(Intermediate!J121*Intermediate!A121/(2*'Input-Graph'!$K$16*'Input-Graph'!$K$16)  )/SQRT(2*PI()*Intermediate!A121)  )</f>
        <v>-1.7581573856412513</v>
      </c>
      <c r="H121">
        <f t="shared" si="10"/>
        <v>0.5225481056883019</v>
      </c>
      <c r="I121">
        <f>'Input-Graph'!$K$15 - 'Input-Graph'!$N$16/Intermediate!K121</f>
        <v>103.1215</v>
      </c>
      <c r="J121">
        <f t="shared" si="7"/>
        <v>-10634.043762249999</v>
      </c>
      <c r="K121">
        <f>('Input-Graph'!$N$6 - ((2*'Input-Graph'!A121/'Input-Graph'!$N$8) + 'Input-Graph'!$N$9))*'Input-Graph'!$N$7</f>
        <v>1499760</v>
      </c>
    </row>
    <row r="122" spans="1:11">
      <c r="A122" s="5">
        <f xml:space="preserve"> 'Input-Graph'!$K$16 + 'Input-Graph'!$K$22/'Input-Graph'!A122</f>
        <v>4585.9807392775747</v>
      </c>
      <c r="B122">
        <f xml:space="preserve"> SQRT('Input-Graph'!$K$16/(2*PI())) * 'Input-Graph'!$K$22 * EXP(J122/(2*'Input-Graph'!$K$16)) / ('Input-Graph'!A122*A122)</f>
        <v>1.2942104031829469</v>
      </c>
      <c r="C122">
        <f t="shared" si="8"/>
        <v>-3.542123776549563</v>
      </c>
      <c r="D122">
        <f xml:space="preserve"> POWER('Input-Graph'!$K$16,1.5) * EXP(J122/(2*'Input-Graph'!$K$16)) / (A122*SQRT(2*PI()))</f>
        <v>3.0159895766026268</v>
      </c>
      <c r="E122">
        <f t="shared" si="9"/>
        <v>-0.52613419994693622</v>
      </c>
      <c r="F122" s="7">
        <f xml:space="preserve"> I122 * NORMDIST(-I122*SQRT(A122)/'Input-Graph'!$K$16,0,1,1)</f>
        <v>1.5230840498004936</v>
      </c>
      <c r="G122" s="7">
        <f xml:space="preserve"> - (  'Input-Graph'!$K$16*EXP(Intermediate!J122*Intermediate!A122/(2*'Input-Graph'!$K$16*'Input-Graph'!$K$16)  )/SQRT(2*PI()*Intermediate!A122)  )</f>
        <v>-1.7708169545386871</v>
      </c>
      <c r="H122">
        <f t="shared" si="10"/>
        <v>0.52034329849781713</v>
      </c>
      <c r="I122">
        <f>'Input-Graph'!$K$15 - 'Input-Graph'!$N$16/Intermediate!K122</f>
        <v>103.1215</v>
      </c>
      <c r="J122">
        <f t="shared" si="7"/>
        <v>-10634.043762249999</v>
      </c>
      <c r="K122">
        <f>('Input-Graph'!$N$6 - ((2*'Input-Graph'!A122/'Input-Graph'!$N$8) + 'Input-Graph'!$N$9))*'Input-Graph'!$N$7</f>
        <v>1499758</v>
      </c>
    </row>
    <row r="123" spans="1:11">
      <c r="A123" s="5">
        <f xml:space="preserve"> 'Input-Graph'!$K$16 + 'Input-Graph'!$K$22/'Input-Graph'!A123</f>
        <v>4574.6937045399118</v>
      </c>
      <c r="B123">
        <f xml:space="preserve"> SQRT('Input-Graph'!$K$16/(2*PI())) * 'Input-Graph'!$K$22 * EXP(J123/(2*'Input-Graph'!$K$16)) / ('Input-Graph'!A123*A123)</f>
        <v>1.2867691226692901</v>
      </c>
      <c r="C123">
        <f t="shared" si="8"/>
        <v>-3.542123776549563</v>
      </c>
      <c r="D123">
        <f xml:space="preserve"> POWER('Input-Graph'!$K$16,1.5) * EXP(J123/(2*'Input-Graph'!$K$16)) / (A123*SQRT(2*PI()))</f>
        <v>3.023430857116284</v>
      </c>
      <c r="E123">
        <f t="shared" si="9"/>
        <v>-0.518692919433279</v>
      </c>
      <c r="F123" s="7">
        <f xml:space="preserve"> I123 * NORMDIST(-I123*SQRT(A123)/'Input-Graph'!$K$16,0,1,1)</f>
        <v>1.5334408732348335</v>
      </c>
      <c r="G123" s="7">
        <f xml:space="preserve"> - (  'Input-Graph'!$K$16*EXP(Intermediate!J123*Intermediate!A123/(2*'Input-Graph'!$K$16*'Input-Graph'!$K$16)  )/SQRT(2*PI()*Intermediate!A123)  )</f>
        <v>-1.783363357931109</v>
      </c>
      <c r="H123">
        <f t="shared" si="10"/>
        <v>0.51815371853973535</v>
      </c>
      <c r="I123">
        <f>'Input-Graph'!$K$15 - 'Input-Graph'!$N$16/Intermediate!K123</f>
        <v>103.1215</v>
      </c>
      <c r="J123">
        <f t="shared" si="7"/>
        <v>-10634.043762249999</v>
      </c>
      <c r="K123">
        <f>('Input-Graph'!$N$6 - ((2*'Input-Graph'!A123/'Input-Graph'!$N$8) + 'Input-Graph'!$N$9))*'Input-Graph'!$N$7</f>
        <v>1499756</v>
      </c>
    </row>
    <row r="124" spans="1:11">
      <c r="A124" s="5">
        <f xml:space="preserve"> 'Input-Graph'!$K$16 + 'Input-Graph'!$K$22/'Input-Graph'!A124</f>
        <v>4563.5901988223741</v>
      </c>
      <c r="B124">
        <f xml:space="preserve"> SQRT('Input-Graph'!$K$16/(2*PI())) * 'Input-Graph'!$K$22 * EXP(J124/(2*'Input-Graph'!$K$16)) / ('Input-Graph'!A124*A124)</f>
        <v>1.279412922759571</v>
      </c>
      <c r="C124">
        <f t="shared" si="8"/>
        <v>-3.542123776549563</v>
      </c>
      <c r="D124">
        <f xml:space="preserve"> POWER('Input-Graph'!$K$16,1.5) * EXP(J124/(2*'Input-Graph'!$K$16)) / (A124*SQRT(2*PI()))</f>
        <v>3.0307870570260027</v>
      </c>
      <c r="E124">
        <f t="shared" si="9"/>
        <v>-0.5113367195235603</v>
      </c>
      <c r="F124" s="7">
        <f xml:space="preserve"> I124 * NORMDIST(-I124*SQRT(A124)/'Input-Graph'!$K$16,0,1,1)</f>
        <v>1.5437009046436598</v>
      </c>
      <c r="G124" s="7">
        <f xml:space="preserve"> - (  'Input-Graph'!$K$16*EXP(Intermediate!J124*Intermediate!A124/(2*'Input-Graph'!$K$16*'Input-Graph'!$K$16)  )/SQRT(2*PI()*Intermediate!A124)  )</f>
        <v>-1.7957978207125291</v>
      </c>
      <c r="H124">
        <f t="shared" si="10"/>
        <v>0.51597928716714159</v>
      </c>
      <c r="I124">
        <f>'Input-Graph'!$K$15 - 'Input-Graph'!$N$16/Intermediate!K124</f>
        <v>103.1215</v>
      </c>
      <c r="J124">
        <f t="shared" si="7"/>
        <v>-10634.043762249999</v>
      </c>
      <c r="K124">
        <f>('Input-Graph'!$N$6 - ((2*'Input-Graph'!A124/'Input-Graph'!$N$8) + 'Input-Graph'!$N$9))*'Input-Graph'!$N$7</f>
        <v>1499754</v>
      </c>
    </row>
    <row r="125" spans="1:11">
      <c r="A125" s="5">
        <f xml:space="preserve"> 'Input-Graph'!$K$16 + 'Input-Graph'!$K$22/'Input-Graph'!A125</f>
        <v>4552.6657819067323</v>
      </c>
      <c r="B125">
        <f xml:space="preserve"> SQRT('Input-Graph'!$K$16/(2*PI())) * 'Input-Graph'!$K$22 * EXP(J125/(2*'Input-Graph'!$K$16)) / ('Input-Graph'!A125*A125)</f>
        <v>1.2721403525821007</v>
      </c>
      <c r="C125">
        <f t="shared" si="8"/>
        <v>-3.542123776549563</v>
      </c>
      <c r="D125">
        <f xml:space="preserve"> POWER('Input-Graph'!$K$16,1.5) * EXP(J125/(2*'Input-Graph'!$K$16)) / (A125*SQRT(2*PI()))</f>
        <v>3.0380596272034728</v>
      </c>
      <c r="E125">
        <f t="shared" si="9"/>
        <v>-0.50406414934609023</v>
      </c>
      <c r="F125" s="7">
        <f xml:space="preserve"> I125 * NORMDIST(-I125*SQRT(A125)/'Input-Graph'!$K$16,0,1,1)</f>
        <v>1.5538652802276351</v>
      </c>
      <c r="G125" s="7">
        <f xml:space="preserve"> - (  'Input-Graph'!$K$16*EXP(Intermediate!J125*Intermediate!A125/(2*'Input-Graph'!$K$16*'Input-Graph'!$K$16)  )/SQRT(2*PI()*Intermediate!A125)  )</f>
        <v>-1.8081215601665601</v>
      </c>
      <c r="H125">
        <f t="shared" si="10"/>
        <v>0.5138199232970857</v>
      </c>
      <c r="I125">
        <f>'Input-Graph'!$K$15 - 'Input-Graph'!$N$16/Intermediate!K125</f>
        <v>103.1215</v>
      </c>
      <c r="J125">
        <f t="shared" si="7"/>
        <v>-10634.043762249999</v>
      </c>
      <c r="K125">
        <f>('Input-Graph'!$N$6 - ((2*'Input-Graph'!A125/'Input-Graph'!$N$8) + 'Input-Graph'!$N$9))*'Input-Graph'!$N$7</f>
        <v>1499752</v>
      </c>
    </row>
    <row r="126" spans="1:11">
      <c r="A126" s="5">
        <f xml:space="preserve"> 'Input-Graph'!$K$16 + 'Input-Graph'!$K$22/'Input-Graph'!A126</f>
        <v>4541.91615566174</v>
      </c>
      <c r="B126">
        <f xml:space="preserve"> SQRT('Input-Graph'!$K$16/(2*PI())) * 'Input-Graph'!$K$22 * EXP(J126/(2*'Input-Graph'!$K$16)) / ('Input-Graph'!A126*A126)</f>
        <v>1.2649499940675064</v>
      </c>
      <c r="C126">
        <f t="shared" si="8"/>
        <v>-3.542123776549563</v>
      </c>
      <c r="D126">
        <f xml:space="preserve"> POWER('Input-Graph'!$K$16,1.5) * EXP(J126/(2*'Input-Graph'!$K$16)) / (A126*SQRT(2*PI()))</f>
        <v>3.0452499857180677</v>
      </c>
      <c r="E126">
        <f t="shared" si="9"/>
        <v>-0.4968737908314953</v>
      </c>
      <c r="F126" s="7">
        <f xml:space="preserve"> I126 * NORMDIST(-I126*SQRT(A126)/'Input-Graph'!$K$16,0,1,1)</f>
        <v>1.5639351258528313</v>
      </c>
      <c r="G126" s="7">
        <f xml:space="preserve"> - (  'Input-Graph'!$K$16*EXP(Intermediate!J126*Intermediate!A126/(2*'Input-Graph'!$K$16*'Input-Graph'!$K$16)  )/SQRT(2*PI()*Intermediate!A126)  )</f>
        <v>-1.8203357854930551</v>
      </c>
      <c r="H126">
        <f t="shared" si="10"/>
        <v>0.51167554359578737</v>
      </c>
      <c r="I126">
        <f>'Input-Graph'!$K$15 - 'Input-Graph'!$N$16/Intermediate!K126</f>
        <v>103.1215</v>
      </c>
      <c r="J126">
        <f t="shared" si="7"/>
        <v>-10634.043762249999</v>
      </c>
      <c r="K126">
        <f>('Input-Graph'!$N$6 - ((2*'Input-Graph'!A126/'Input-Graph'!$N$8) + 'Input-Graph'!$N$9))*'Input-Graph'!$N$7</f>
        <v>1499750</v>
      </c>
    </row>
    <row r="127" spans="1:11">
      <c r="A127" s="5">
        <f xml:space="preserve"> 'Input-Graph'!$K$16 + 'Input-Graph'!$K$22/'Input-Graph'!A127</f>
        <v>4531.3371584047645</v>
      </c>
      <c r="B127">
        <f xml:space="preserve"> SQRT('Input-Graph'!$K$16/(2*PI())) * 'Input-Graph'!$K$22 * EXP(J127/(2*'Input-Graph'!$K$16)) / ('Input-Graph'!A127*A127)</f>
        <v>1.2578404610269194</v>
      </c>
      <c r="C127">
        <f t="shared" si="8"/>
        <v>-3.542123776549563</v>
      </c>
      <c r="D127">
        <f xml:space="preserve"> POWER('Input-Graph'!$K$16,1.5) * EXP(J127/(2*'Input-Graph'!$K$16)) / (A127*SQRT(2*PI()))</f>
        <v>3.0523595187586539</v>
      </c>
      <c r="E127">
        <f t="shared" si="9"/>
        <v>-0.48976425779090915</v>
      </c>
      <c r="F127" s="7">
        <f xml:space="preserve"> I127 * NORMDIST(-I127*SQRT(A127)/'Input-Graph'!$K$16,0,1,1)</f>
        <v>1.5739115567959714</v>
      </c>
      <c r="G127" s="7">
        <f xml:space="preserve"> - (  'Input-Graph'!$K$16*EXP(Intermediate!J127*Intermediate!A127/(2*'Input-Graph'!$K$16*'Input-Graph'!$K$16)  )/SQRT(2*PI()*Intermediate!A127)  )</f>
        <v>-1.8324416973777551</v>
      </c>
      <c r="H127">
        <f t="shared" si="10"/>
        <v>0.50954606265422675</v>
      </c>
      <c r="I127">
        <f>'Input-Graph'!$K$15 - 'Input-Graph'!$N$16/Intermediate!K127</f>
        <v>103.1215</v>
      </c>
      <c r="J127">
        <f t="shared" si="7"/>
        <v>-10634.043762249999</v>
      </c>
      <c r="K127">
        <f>('Input-Graph'!$N$6 - ((2*'Input-Graph'!A127/'Input-Graph'!$N$8) + 'Input-Graph'!$N$9))*'Input-Graph'!$N$7</f>
        <v>1499748</v>
      </c>
    </row>
    <row r="128" spans="1:11">
      <c r="A128" s="5">
        <f xml:space="preserve"> 'Input-Graph'!$K$16 + 'Input-Graph'!$K$22/'Input-Graph'!A128</f>
        <v>4520.9247595297875</v>
      </c>
      <c r="B128">
        <f xml:space="preserve"> SQRT('Input-Graph'!$K$16/(2*PI())) * 'Input-Graph'!$K$22 * EXP(J128/(2*'Input-Graph'!$K$16)) / ('Input-Graph'!A128*A128)</f>
        <v>1.2508103982610768</v>
      </c>
      <c r="C128">
        <f t="shared" si="8"/>
        <v>-3.542123776549563</v>
      </c>
      <c r="D128">
        <f xml:space="preserve"> POWER('Input-Graph'!$K$16,1.5) * EXP(J128/(2*'Input-Graph'!$K$16)) / (A128*SQRT(2*PI()))</f>
        <v>3.0593895815244969</v>
      </c>
      <c r="E128">
        <f t="shared" si="9"/>
        <v>-0.48273419502506609</v>
      </c>
      <c r="F128" s="7">
        <f xml:space="preserve"> I128 * NORMDIST(-I128*SQRT(A128)/'Input-Graph'!$K$16,0,1,1)</f>
        <v>1.583795677520182</v>
      </c>
      <c r="G128" s="7">
        <f xml:space="preserve"> - (  'Input-Graph'!$K$16*EXP(Intermediate!J128*Intermediate!A128/(2*'Input-Graph'!$K$16*'Input-Graph'!$K$16)  )/SQRT(2*PI()*Intermediate!A128)  )</f>
        <v>-1.8444404876020744</v>
      </c>
      <c r="H128">
        <f t="shared" si="10"/>
        <v>0.50743139315411812</v>
      </c>
      <c r="I128">
        <f>'Input-Graph'!$K$15 - 'Input-Graph'!$N$16/Intermediate!K128</f>
        <v>103.1215</v>
      </c>
      <c r="J128">
        <f t="shared" si="7"/>
        <v>-10634.043762249999</v>
      </c>
      <c r="K128">
        <f>('Input-Graph'!$N$6 - ((2*'Input-Graph'!A128/'Input-Graph'!$N$8) + 'Input-Graph'!$N$9))*'Input-Graph'!$N$7</f>
        <v>1499746</v>
      </c>
    </row>
    <row r="129" spans="1:11">
      <c r="A129" s="5">
        <f xml:space="preserve"> 'Input-Graph'!$K$16 + 'Input-Graph'!$K$22/'Input-Graph'!A129</f>
        <v>4510.6750543872331</v>
      </c>
      <c r="B129">
        <f xml:space="preserve"> SQRT('Input-Graph'!$K$16/(2*PI())) * 'Input-Graph'!$K$22 * EXP(J129/(2*'Input-Graph'!$K$16)) / ('Input-Graph'!A129*A129)</f>
        <v>1.2438584806991297</v>
      </c>
      <c r="C129">
        <f t="shared" si="8"/>
        <v>-3.542123776549563</v>
      </c>
      <c r="D129">
        <f xml:space="preserve"> POWER('Input-Graph'!$K$16,1.5) * EXP(J129/(2*'Input-Graph'!$K$16)) / (A129*SQRT(2*PI()))</f>
        <v>3.0663414990864437</v>
      </c>
      <c r="E129">
        <f t="shared" si="9"/>
        <v>-0.4757822774631193</v>
      </c>
      <c r="F129" s="7">
        <f xml:space="preserve"> I129 * NORMDIST(-I129*SQRT(A129)/'Input-Graph'!$K$16,0,1,1)</f>
        <v>1.5935885814796087</v>
      </c>
      <c r="G129" s="7">
        <f xml:space="preserve"> - (  'Input-Graph'!$K$16*EXP(Intermediate!J129*Intermediate!A129/(2*'Input-Graph'!$K$16*'Input-Graph'!$K$16)  )/SQRT(2*PI()*Intermediate!A129)  )</f>
        <v>-1.8563333386903125</v>
      </c>
      <c r="H129">
        <f t="shared" si="10"/>
        <v>0.50533144602530644</v>
      </c>
      <c r="I129">
        <f>'Input-Graph'!$K$15 - 'Input-Graph'!$N$16/Intermediate!K129</f>
        <v>103.1215</v>
      </c>
      <c r="J129">
        <f t="shared" si="7"/>
        <v>-10634.043762249999</v>
      </c>
      <c r="K129">
        <f>('Input-Graph'!$N$6 - ((2*'Input-Graph'!A129/'Input-Graph'!$N$8) + 'Input-Graph'!$N$9))*'Input-Graph'!$N$7</f>
        <v>1499744</v>
      </c>
    </row>
    <row r="130" spans="1:11">
      <c r="A130" s="5">
        <f xml:space="preserve"> 'Input-Graph'!$K$16 + 'Input-Graph'!$K$22/'Input-Graph'!A130</f>
        <v>4500.5842594019268</v>
      </c>
      <c r="B130">
        <f xml:space="preserve"> SQRT('Input-Graph'!$K$16/(2*PI())) * 'Input-Graph'!$K$22 * EXP(J130/(2*'Input-Graph'!$K$16)) / ('Input-Graph'!A130*A130)</f>
        <v>1.236983412566014</v>
      </c>
      <c r="C130">
        <f t="shared" si="8"/>
        <v>-3.542123776549563</v>
      </c>
      <c r="D130">
        <f xml:space="preserve"> POWER('Input-Graph'!$K$16,1.5) * EXP(J130/(2*'Input-Graph'!$K$16)) / (A130*SQRT(2*PI()))</f>
        <v>3.0732165672195597</v>
      </c>
      <c r="E130">
        <f t="shared" si="9"/>
        <v>-0.46890720933000329</v>
      </c>
      <c r="F130" s="7">
        <f xml:space="preserve"> I130 * NORMDIST(-I130*SQRT(A130)/'Input-Graph'!$K$16,0,1,1)</f>
        <v>1.6032913509502371</v>
      </c>
      <c r="G130" s="7">
        <f xml:space="preserve"> - (  'Input-Graph'!$K$16*EXP(Intermediate!J130*Intermediate!A130/(2*'Input-Graph'!$K$16*'Input-Graph'!$K$16)  )/SQRT(2*PI()*Intermediate!A130)  )</f>
        <v>-1.8681214235918169</v>
      </c>
      <c r="H130">
        <f t="shared" si="10"/>
        <v>0.50324613059443091</v>
      </c>
      <c r="I130">
        <f>'Input-Graph'!$K$15 - 'Input-Graph'!$N$16/Intermediate!K130</f>
        <v>103.1215</v>
      </c>
      <c r="J130">
        <f t="shared" si="7"/>
        <v>-10634.043762249999</v>
      </c>
      <c r="K130">
        <f>('Input-Graph'!$N$6 - ((2*'Input-Graph'!A130/'Input-Graph'!$N$8) + 'Input-Graph'!$N$9))*'Input-Graph'!$N$7</f>
        <v>1499742</v>
      </c>
    </row>
    <row r="131" spans="1:11">
      <c r="A131" s="5">
        <f xml:space="preserve"> 'Input-Graph'!$K$16 + 'Input-Graph'!$K$22/'Input-Graph'!A131</f>
        <v>4490.6487074163942</v>
      </c>
      <c r="B131">
        <f xml:space="preserve"> SQRT('Input-Graph'!$K$16/(2*PI())) * 'Input-Graph'!$K$22 * EXP(J131/(2*'Input-Graph'!$K$16)) / ('Input-Graph'!A131*A131)</f>
        <v>1.2301839265772792</v>
      </c>
      <c r="C131">
        <f t="shared" si="8"/>
        <v>-3.542123776549563</v>
      </c>
      <c r="D131">
        <f xml:space="preserve"> POWER('Input-Graph'!$K$16,1.5) * EXP(J131/(2*'Input-Graph'!$K$16)) / (A131*SQRT(2*PI()))</f>
        <v>3.0800160532082952</v>
      </c>
      <c r="E131">
        <f t="shared" si="9"/>
        <v>-0.46210772334126782</v>
      </c>
      <c r="F131" s="7">
        <f xml:space="preserve"> I131 * NORMDIST(-I131*SQRT(A131)/'Input-Graph'!$K$16,0,1,1)</f>
        <v>1.6129050568855468</v>
      </c>
      <c r="G131" s="7">
        <f xml:space="preserve"> - (  'Input-Graph'!$K$16*EXP(Intermediate!J131*Intermediate!A131/(2*'Input-Graph'!$K$16*'Input-Graph'!$K$16)  )/SQRT(2*PI()*Intermediate!A131)  )</f>
        <v>-1.8798059053957019</v>
      </c>
      <c r="H131">
        <f t="shared" si="10"/>
        <v>0.50117535472585639</v>
      </c>
      <c r="I131">
        <f>'Input-Graph'!$K$15 - 'Input-Graph'!$N$16/Intermediate!K131</f>
        <v>103.1215</v>
      </c>
      <c r="J131">
        <f t="shared" ref="J131:J194" si="11" xml:space="preserve"> -I131*I131</f>
        <v>-10634.043762249999</v>
      </c>
      <c r="K131">
        <f>('Input-Graph'!$N$6 - ((2*'Input-Graph'!A131/'Input-Graph'!$N$8) + 'Input-Graph'!$N$9))*'Input-Graph'!$N$7</f>
        <v>1499740</v>
      </c>
    </row>
    <row r="132" spans="1:11">
      <c r="A132" s="5">
        <f xml:space="preserve"> 'Input-Graph'!$K$16 + 'Input-Graph'!$K$22/'Input-Graph'!A132</f>
        <v>4480.8648432474356</v>
      </c>
      <c r="B132">
        <f xml:space="preserve"> SQRT('Input-Graph'!$K$16/(2*PI())) * 'Input-Graph'!$K$22 * EXP(J132/(2*'Input-Graph'!$K$16)) / ('Input-Graph'!A132*A132)</f>
        <v>1.2234587831603301</v>
      </c>
      <c r="C132">
        <f t="shared" si="8"/>
        <v>-3.542123776549563</v>
      </c>
      <c r="D132">
        <f xml:space="preserve"> POWER('Input-Graph'!$K$16,1.5) * EXP(J132/(2*'Input-Graph'!$K$16)) / (A132*SQRT(2*PI()))</f>
        <v>3.0867411966252436</v>
      </c>
      <c r="E132">
        <f t="shared" si="9"/>
        <v>-0.45538257992431941</v>
      </c>
      <c r="F132" s="7">
        <f xml:space="preserve"> I132 * NORMDIST(-I132*SQRT(A132)/'Input-Graph'!$K$16,0,1,1)</f>
        <v>1.6224307587948785</v>
      </c>
      <c r="G132" s="7">
        <f xml:space="preserve"> - (  'Input-Graph'!$K$16*EXP(Intermediate!J132*Intermediate!A132/(2*'Input-Graph'!$K$16*'Input-Graph'!$K$16)  )/SQRT(2*PI()*Intermediate!A132)  )</f>
        <v>-1.8913879370759636</v>
      </c>
      <c r="H132">
        <f t="shared" si="10"/>
        <v>0.49911902495492533</v>
      </c>
      <c r="I132">
        <f>'Input-Graph'!$K$15 - 'Input-Graph'!$N$16/Intermediate!K132</f>
        <v>103.1215</v>
      </c>
      <c r="J132">
        <f t="shared" si="11"/>
        <v>-10634.043762249999</v>
      </c>
      <c r="K132">
        <f>('Input-Graph'!$N$6 - ((2*'Input-Graph'!A132/'Input-Graph'!$N$8) + 'Input-Graph'!$N$9))*'Input-Graph'!$N$7</f>
        <v>1499738</v>
      </c>
    </row>
    <row r="133" spans="1:11">
      <c r="A133" s="5">
        <f xml:space="preserve"> 'Input-Graph'!$K$16 + 'Input-Graph'!$K$22/'Input-Graph'!A133</f>
        <v>4471.2292194446727</v>
      </c>
      <c r="B133">
        <f xml:space="preserve"> SQRT('Input-Graph'!$K$16/(2*PI())) * 'Input-Graph'!$K$22 * EXP(J133/(2*'Input-Graph'!$K$16)) / ('Input-Graph'!A133*A133)</f>
        <v>1.2168067697010725</v>
      </c>
      <c r="C133">
        <f t="shared" si="8"/>
        <v>-3.542123776549563</v>
      </c>
      <c r="D133">
        <f xml:space="preserve"> POWER('Input-Graph'!$K$16,1.5) * EXP(J133/(2*'Input-Graph'!$K$16)) / (A133*SQRT(2*PI()))</f>
        <v>3.0933932100845012</v>
      </c>
      <c r="E133">
        <f t="shared" si="9"/>
        <v>-0.44873056646506182</v>
      </c>
      <c r="F133" s="7">
        <f xml:space="preserve"> I133 * NORMDIST(-I133*SQRT(A133)/'Input-Graph'!$K$16,0,1,1)</f>
        <v>1.6318695046427321</v>
      </c>
      <c r="G133" s="7">
        <f xml:space="preserve"> - (  'Input-Graph'!$K$16*EXP(Intermediate!J133*Intermediate!A133/(2*'Input-Graph'!$K$16*'Input-Graph'!$K$16)  )/SQRT(2*PI()*Intermediate!A133)  )</f>
        <v>-1.9028686612648955</v>
      </c>
      <c r="H133">
        <f t="shared" si="10"/>
        <v>0.49707704661384744</v>
      </c>
      <c r="I133">
        <f>'Input-Graph'!$K$15 - 'Input-Graph'!$N$16/Intermediate!K133</f>
        <v>103.1215</v>
      </c>
      <c r="J133">
        <f t="shared" si="11"/>
        <v>-10634.043762249999</v>
      </c>
      <c r="K133">
        <f>('Input-Graph'!$N$6 - ((2*'Input-Graph'!A133/'Input-Graph'!$N$8) + 'Input-Graph'!$N$9))*'Input-Graph'!$N$7</f>
        <v>1499736</v>
      </c>
    </row>
    <row r="134" spans="1:11">
      <c r="A134" s="5">
        <f xml:space="preserve"> 'Input-Graph'!$K$16 + 'Input-Graph'!$K$22/'Input-Graph'!A134</f>
        <v>4461.7384922404481</v>
      </c>
      <c r="B134">
        <f xml:space="preserve"> SQRT('Input-Graph'!$K$16/(2*PI())) * 'Input-Graph'!$K$22 * EXP(J134/(2*'Input-Graph'!$K$16)) / ('Input-Graph'!A134*A134)</f>
        <v>1.2102266998150017</v>
      </c>
      <c r="C134">
        <f t="shared" si="8"/>
        <v>-3.542123776549563</v>
      </c>
      <c r="D134">
        <f xml:space="preserve"> POWER('Input-Graph'!$K$16,1.5) * EXP(J134/(2*'Input-Graph'!$K$16)) / (A134*SQRT(2*PI()))</f>
        <v>3.099973279970571</v>
      </c>
      <c r="E134">
        <f t="shared" si="9"/>
        <v>-0.44215049657899197</v>
      </c>
      <c r="F134" s="7">
        <f xml:space="preserve"> I134 * NORMDIST(-I134*SQRT(A134)/'Input-Graph'!$K$16,0,1,1)</f>
        <v>1.641222330768074</v>
      </c>
      <c r="G134" s="7">
        <f xml:space="preserve"> - (  'Input-Graph'!$K$16*EXP(Intermediate!J134*Intermediate!A134/(2*'Input-Graph'!$K$16*'Input-Graph'!$K$16)  )/SQRT(2*PI()*Intermediate!A134)  )</f>
        <v>-1.9142492100528954</v>
      </c>
      <c r="H134">
        <f t="shared" si="10"/>
        <v>0.49504932395118839</v>
      </c>
      <c r="I134">
        <f>'Input-Graph'!$K$15 - 'Input-Graph'!$N$16/Intermediate!K134</f>
        <v>103.1215</v>
      </c>
      <c r="J134">
        <f t="shared" si="11"/>
        <v>-10634.043762249999</v>
      </c>
      <c r="K134">
        <f>('Input-Graph'!$N$6 - ((2*'Input-Graph'!A134/'Input-Graph'!$N$8) + 'Input-Graph'!$N$9))*'Input-Graph'!$N$7</f>
        <v>1499734</v>
      </c>
    </row>
    <row r="135" spans="1:11">
      <c r="A135" s="5">
        <f xml:space="preserve"> 'Input-Graph'!$K$16 + 'Input-Graph'!$K$22/'Input-Graph'!A135</f>
        <v>4452.3894176810618</v>
      </c>
      <c r="B135">
        <f xml:space="preserve"> SQRT('Input-Graph'!$K$16/(2*PI())) * 'Input-Graph'!$K$22 * EXP(J135/(2*'Input-Graph'!$K$16)) / ('Input-Graph'!A135*A135)</f>
        <v>1.203717412641814</v>
      </c>
      <c r="C135">
        <f t="shared" si="8"/>
        <v>-3.542123776549563</v>
      </c>
      <c r="D135">
        <f xml:space="preserve"> POWER('Input-Graph'!$K$16,1.5) * EXP(J135/(2*'Input-Graph'!$K$16)) / (A135*SQRT(2*PI()))</f>
        <v>3.1064825671437597</v>
      </c>
      <c r="E135">
        <f t="shared" si="9"/>
        <v>-0.43564120940580331</v>
      </c>
      <c r="F135" s="7">
        <f xml:space="preserve"> I135 * NORMDIST(-I135*SQRT(A135)/'Input-Graph'!$K$16,0,1,1)</f>
        <v>1.6504902618211983</v>
      </c>
      <c r="G135" s="7">
        <f xml:space="preserve"> - (  'Input-Graph'!$K$16*EXP(Intermediate!J135*Intermediate!A135/(2*'Input-Graph'!$K$16*'Input-Graph'!$K$16)  )/SQRT(2*PI()*Intermediate!A135)  )</f>
        <v>-1.9255307048128543</v>
      </c>
      <c r="H135">
        <f t="shared" si="10"/>
        <v>0.49303576024435469</v>
      </c>
      <c r="I135">
        <f>'Input-Graph'!$K$15 - 'Input-Graph'!$N$16/Intermediate!K135</f>
        <v>103.1215</v>
      </c>
      <c r="J135">
        <f t="shared" si="11"/>
        <v>-10634.043762249999</v>
      </c>
      <c r="K135">
        <f>('Input-Graph'!$N$6 - ((2*'Input-Graph'!A135/'Input-Graph'!$N$8) + 'Input-Graph'!$N$9))*'Input-Graph'!$N$7</f>
        <v>1499732</v>
      </c>
    </row>
    <row r="136" spans="1:11">
      <c r="A136" s="5">
        <f xml:space="preserve"> 'Input-Graph'!$K$16 + 'Input-Graph'!$K$22/'Input-Graph'!A136</f>
        <v>4443.178847929963</v>
      </c>
      <c r="B136">
        <f xml:space="preserve"> SQRT('Input-Graph'!$K$16/(2*PI())) * 'Input-Graph'!$K$22 * EXP(J136/(2*'Input-Graph'!$K$16)) / ('Input-Graph'!A136*A136)</f>
        <v>1.1972777721626604</v>
      </c>
      <c r="C136">
        <f t="shared" si="8"/>
        <v>-3.542123776549563</v>
      </c>
      <c r="D136">
        <f xml:space="preserve"> POWER('Input-Graph'!$K$16,1.5) * EXP(J136/(2*'Input-Graph'!$K$16)) / (A136*SQRT(2*PI()))</f>
        <v>3.1129222076229133</v>
      </c>
      <c r="E136">
        <f t="shared" si="9"/>
        <v>-0.42920156892664973</v>
      </c>
      <c r="F136" s="7">
        <f xml:space="preserve"> I136 * NORMDIST(-I136*SQRT(A136)/'Input-Graph'!$K$16,0,1,1)</f>
        <v>1.6596743107175649</v>
      </c>
      <c r="G136" s="7">
        <f xml:space="preserve"> - (  'Input-Graph'!$K$16*EXP(Intermediate!J136*Intermediate!A136/(2*'Input-Graph'!$K$16*'Input-Graph'!$K$16)  )/SQRT(2*PI()*Intermediate!A136)  )</f>
        <v>-1.9367142560474251</v>
      </c>
      <c r="H136">
        <f t="shared" si="10"/>
        <v>0.49103625790615024</v>
      </c>
      <c r="I136">
        <f>'Input-Graph'!$K$15 - 'Input-Graph'!$N$16/Intermediate!K136</f>
        <v>103.1215</v>
      </c>
      <c r="J136">
        <f t="shared" si="11"/>
        <v>-10634.043762249999</v>
      </c>
      <c r="K136">
        <f>('Input-Graph'!$N$6 - ((2*'Input-Graph'!A136/'Input-Graph'!$N$8) + 'Input-Graph'!$N$9))*'Input-Graph'!$N$7</f>
        <v>1499730</v>
      </c>
    </row>
    <row r="137" spans="1:11">
      <c r="A137" s="5">
        <f xml:space="preserve"> 'Input-Graph'!$K$16 + 'Input-Graph'!$K$22/'Input-Graph'!A137</f>
        <v>4434.1037277340283</v>
      </c>
      <c r="B137">
        <f xml:space="preserve"> SQRT('Input-Graph'!$K$16/(2*PI())) * 'Input-Graph'!$K$22 * EXP(J137/(2*'Input-Graph'!$K$16)) / ('Input-Graph'!A137*A137)</f>
        <v>1.1909066665391996</v>
      </c>
      <c r="C137">
        <f t="shared" si="8"/>
        <v>-3.542123776549563</v>
      </c>
      <c r="D137">
        <f xml:space="preserve"> POWER('Input-Graph'!$K$16,1.5) * EXP(J137/(2*'Input-Graph'!$K$16)) / (A137*SQRT(2*PI()))</f>
        <v>3.1192933132463736</v>
      </c>
      <c r="E137">
        <f t="shared" si="9"/>
        <v>-0.42283046330318941</v>
      </c>
      <c r="F137" s="7">
        <f xml:space="preserve"> I137 * NORMDIST(-I137*SQRT(A137)/'Input-Graph'!$K$16,0,1,1)</f>
        <v>1.6687754786074138</v>
      </c>
      <c r="G137" s="7">
        <f xml:space="preserve"> - (  'Input-Graph'!$K$16*EXP(Intermediate!J137*Intermediate!A137/(2*'Input-Graph'!$K$16*'Input-Graph'!$K$16)  )/SQRT(2*PI()*Intermediate!A137)  )</f>
        <v>-1.9478009632576088</v>
      </c>
      <c r="H137">
        <f t="shared" si="10"/>
        <v>0.4890507185858155</v>
      </c>
      <c r="I137">
        <f>'Input-Graph'!$K$15 - 'Input-Graph'!$N$16/Intermediate!K137</f>
        <v>103.1215</v>
      </c>
      <c r="J137">
        <f t="shared" si="11"/>
        <v>-10634.043762249999</v>
      </c>
      <c r="K137">
        <f>('Input-Graph'!$N$6 - ((2*'Input-Graph'!A137/'Input-Graph'!$N$8) + 'Input-Graph'!$N$9))*'Input-Graph'!$N$7</f>
        <v>1499728</v>
      </c>
    </row>
    <row r="138" spans="1:11">
      <c r="A138" s="5">
        <f xml:space="preserve"> 'Input-Graph'!$K$16 + 'Input-Graph'!$K$22/'Input-Graph'!A138</f>
        <v>4425.1610910446025</v>
      </c>
      <c r="B138">
        <f xml:space="preserve"> SQRT('Input-Graph'!$K$16/(2*PI())) * 'Input-Graph'!$K$22 * EXP(J138/(2*'Input-Graph'!$K$16)) / ('Input-Graph'!A138*A138)</f>
        <v>1.184603007473642</v>
      </c>
      <c r="C138">
        <f t="shared" si="8"/>
        <v>-3.542123776549563</v>
      </c>
      <c r="D138">
        <f xml:space="preserve"> POWER('Input-Graph'!$K$16,1.5) * EXP(J138/(2*'Input-Graph'!$K$16)) / (A138*SQRT(2*PI()))</f>
        <v>3.1255969723119317</v>
      </c>
      <c r="E138">
        <f t="shared" si="9"/>
        <v>-0.41652680423763133</v>
      </c>
      <c r="F138" s="7">
        <f xml:space="preserve"> I138 * NORMDIST(-I138*SQRT(A138)/'Input-Graph'!$K$16,0,1,1)</f>
        <v>1.6777947548588563</v>
      </c>
      <c r="G138" s="7">
        <f xml:space="preserve"> - (  'Input-Graph'!$K$16*EXP(Intermediate!J138*Intermediate!A138/(2*'Input-Graph'!$K$16*'Input-Graph'!$K$16)  )/SQRT(2*PI()*Intermediate!A138)  )</f>
        <v>-1.9587919148311643</v>
      </c>
      <c r="H138">
        <f t="shared" si="10"/>
        <v>0.48707904326370244</v>
      </c>
      <c r="I138">
        <f>'Input-Graph'!$K$15 - 'Input-Graph'!$N$16/Intermediate!K138</f>
        <v>103.1215</v>
      </c>
      <c r="J138">
        <f t="shared" si="11"/>
        <v>-10634.043762249999</v>
      </c>
      <c r="K138">
        <f>('Input-Graph'!$N$6 - ((2*'Input-Graph'!A138/'Input-Graph'!$N$8) + 'Input-Graph'!$N$9))*'Input-Graph'!$N$7</f>
        <v>1499726</v>
      </c>
    </row>
    <row r="139" spans="1:11">
      <c r="A139" s="5">
        <f xml:space="preserve"> 'Input-Graph'!$K$16 + 'Input-Graph'!$K$22/'Input-Graph'!A139</f>
        <v>4416.3480577854589</v>
      </c>
      <c r="B139">
        <f xml:space="preserve"> SQRT('Input-Graph'!$K$16/(2*PI())) * 'Input-Graph'!$K$22 * EXP(J139/(2*'Input-Graph'!$K$16)) / ('Input-Graph'!A139*A139)</f>
        <v>1.1783657295890095</v>
      </c>
      <c r="C139">
        <f t="shared" si="8"/>
        <v>-3.542123776549563</v>
      </c>
      <c r="D139">
        <f xml:space="preserve"> POWER('Input-Graph'!$K$16,1.5) * EXP(J139/(2*'Input-Graph'!$K$16)) / (A139*SQRT(2*PI()))</f>
        <v>3.1318342501965639</v>
      </c>
      <c r="E139">
        <f t="shared" si="9"/>
        <v>-0.41028952635299909</v>
      </c>
      <c r="F139" s="7">
        <f xml:space="preserve"> I139 * NORMDIST(-I139*SQRT(A139)/'Input-Graph'!$K$16,0,1,1)</f>
        <v>1.6867331170551381</v>
      </c>
      <c r="G139" s="7">
        <f xml:space="preserve"> - (  'Input-Graph'!$K$16*EXP(Intermediate!J139*Intermediate!A139/(2*'Input-Graph'!$K$16*'Input-Graph'!$K$16)  )/SQRT(2*PI()*Intermediate!A139)  )</f>
        <v>-1.9696881879494463</v>
      </c>
      <c r="H139">
        <f t="shared" si="10"/>
        <v>0.48512113234170195</v>
      </c>
      <c r="I139">
        <f>'Input-Graph'!$K$15 - 'Input-Graph'!$N$16/Intermediate!K139</f>
        <v>103.1215</v>
      </c>
      <c r="J139">
        <f t="shared" si="11"/>
        <v>-10634.043762249999</v>
      </c>
      <c r="K139">
        <f>('Input-Graph'!$N$6 - ((2*'Input-Graph'!A139/'Input-Graph'!$N$8) + 'Input-Graph'!$N$9))*'Input-Graph'!$N$7</f>
        <v>1499724</v>
      </c>
    </row>
    <row r="140" spans="1:11">
      <c r="A140" s="5">
        <f xml:space="preserve"> 'Input-Graph'!$K$16 + 'Input-Graph'!$K$22/'Input-Graph'!A140</f>
        <v>4407.6618307602594</v>
      </c>
      <c r="B140">
        <f xml:space="preserve"> SQRT('Input-Graph'!$K$16/(2*PI())) * 'Input-Graph'!$K$22 * EXP(J140/(2*'Input-Graph'!$K$16)) / ('Input-Graph'!A140*A140)</f>
        <v>1.1721937898288737</v>
      </c>
      <c r="C140">
        <f t="shared" si="8"/>
        <v>-3.542123776549563</v>
      </c>
      <c r="D140">
        <f xml:space="preserve"> POWER('Input-Graph'!$K$16,1.5) * EXP(J140/(2*'Input-Graph'!$K$16)) / (A140*SQRT(2*PI()))</f>
        <v>3.1380061899567</v>
      </c>
      <c r="E140">
        <f t="shared" si="9"/>
        <v>-0.40411758659286301</v>
      </c>
      <c r="F140" s="7">
        <f xml:space="preserve"> I140 * NORMDIST(-I140*SQRT(A140)/'Input-Graph'!$K$16,0,1,1)</f>
        <v>1.6955915310031227</v>
      </c>
      <c r="G140" s="7">
        <f xml:space="preserve"> - (  'Input-Graph'!$K$16*EXP(Intermediate!J140*Intermediate!A140/(2*'Input-Graph'!$K$16*'Input-Graph'!$K$16)  )/SQRT(2*PI()*Intermediate!A140)  )</f>
        <v>-1.9804908485113901</v>
      </c>
      <c r="H140">
        <f t="shared" si="10"/>
        <v>0.48317688572774342</v>
      </c>
      <c r="I140">
        <f>'Input-Graph'!$K$15 - 'Input-Graph'!$N$16/Intermediate!K140</f>
        <v>103.1215</v>
      </c>
      <c r="J140">
        <f t="shared" si="11"/>
        <v>-10634.043762249999</v>
      </c>
      <c r="K140">
        <f>('Input-Graph'!$N$6 - ((2*'Input-Graph'!A140/'Input-Graph'!$N$8) + 'Input-Graph'!$N$9))*'Input-Graph'!$N$7</f>
        <v>1499722</v>
      </c>
    </row>
    <row r="141" spans="1:11">
      <c r="A141" s="5">
        <f xml:space="preserve"> 'Input-Graph'!$K$16 + 'Input-Graph'!$K$22/'Input-Graph'!A141</f>
        <v>4399.0996926925627</v>
      </c>
      <c r="B141">
        <f xml:space="preserve"> SQRT('Input-Graph'!$K$16/(2*PI())) * 'Input-Graph'!$K$22 * EXP(J141/(2*'Input-Graph'!$K$16)) / ('Input-Graph'!A141*A141)</f>
        <v>1.1660861668758575</v>
      </c>
      <c r="C141">
        <f t="shared" si="8"/>
        <v>-3.542123776549563</v>
      </c>
      <c r="D141">
        <f xml:space="preserve"> POWER('Input-Graph'!$K$16,1.5) * EXP(J141/(2*'Input-Graph'!$K$16)) / (A141*SQRT(2*PI()))</f>
        <v>3.1441138129097164</v>
      </c>
      <c r="E141">
        <f t="shared" si="9"/>
        <v>-0.39800996363984664</v>
      </c>
      <c r="F141" s="7">
        <f xml:space="preserve"> I141 * NORMDIST(-I141*SQRT(A141)/'Input-Graph'!$K$16,0,1,1)</f>
        <v>1.7043709507535902</v>
      </c>
      <c r="G141" s="7">
        <f xml:space="preserve"> - (  'Input-Graph'!$K$16*EXP(Intermediate!J141*Intermediate!A141/(2*'Input-Graph'!$K$16*'Input-Graph'!$K$16)  )/SQRT(2*PI()*Intermediate!A141)  )</f>
        <v>-1.9912009510734185</v>
      </c>
      <c r="H141">
        <f t="shared" si="10"/>
        <v>0.48124620291618281</v>
      </c>
      <c r="I141">
        <f>'Input-Graph'!$K$15 - 'Input-Graph'!$N$16/Intermediate!K141</f>
        <v>103.1215</v>
      </c>
      <c r="J141">
        <f t="shared" si="11"/>
        <v>-10634.043762249999</v>
      </c>
      <c r="K141">
        <f>('Input-Graph'!$N$6 - ((2*'Input-Graph'!A141/'Input-Graph'!$N$8) + 'Input-Graph'!$N$9))*'Input-Graph'!$N$7</f>
        <v>1499720</v>
      </c>
    </row>
    <row r="142" spans="1:11">
      <c r="A142" s="5">
        <f xml:space="preserve"> 'Input-Graph'!$K$16 + 'Input-Graph'!$K$22/'Input-Graph'!A142</f>
        <v>4390.6590033917837</v>
      </c>
      <c r="B142">
        <f xml:space="preserve"> SQRT('Input-Graph'!$K$16/(2*PI())) * 'Input-Graph'!$K$22 * EXP(J142/(2*'Input-Graph'!$K$16)) / ('Input-Graph'!A142*A142)</f>
        <v>1.1600418605882237</v>
      </c>
      <c r="C142">
        <f t="shared" si="8"/>
        <v>-3.542123776549563</v>
      </c>
      <c r="D142">
        <f xml:space="preserve"> POWER('Input-Graph'!$K$16,1.5) * EXP(J142/(2*'Input-Graph'!$K$16)) / (A142*SQRT(2*PI()))</f>
        <v>3.1501581191973504</v>
      </c>
      <c r="E142">
        <f t="shared" si="9"/>
        <v>-0.39196565735221256</v>
      </c>
      <c r="F142" s="7">
        <f xml:space="preserve"> I142 * NORMDIST(-I142*SQRT(A142)/'Input-Graph'!$K$16,0,1,1)</f>
        <v>1.7130723186314634</v>
      </c>
      <c r="G142" s="7">
        <f xml:space="preserve"> - (  'Input-Graph'!$K$16*EXP(Intermediate!J142*Intermediate!A142/(2*'Input-Graph'!$K$16*'Input-Graph'!$K$16)  )/SQRT(2*PI()*Intermediate!A142)  )</f>
        <v>-2.0018195388041335</v>
      </c>
      <c r="H142">
        <f t="shared" si="10"/>
        <v>0.47932898306334115</v>
      </c>
      <c r="I142">
        <f>'Input-Graph'!$K$15 - 'Input-Graph'!$N$16/Intermediate!K142</f>
        <v>103.1215</v>
      </c>
      <c r="J142">
        <f t="shared" si="11"/>
        <v>-10634.043762249999</v>
      </c>
      <c r="K142">
        <f>('Input-Graph'!$N$6 - ((2*'Input-Graph'!A142/'Input-Graph'!$N$8) + 'Input-Graph'!$N$9))*'Input-Graph'!$N$7</f>
        <v>1499718</v>
      </c>
    </row>
    <row r="143" spans="1:11">
      <c r="A143" s="5">
        <f xml:space="preserve"> 'Input-Graph'!$K$16 + 'Input-Graph'!$K$22/'Input-Graph'!A143</f>
        <v>4382.3371970389035</v>
      </c>
      <c r="B143">
        <f xml:space="preserve"> SQRT('Input-Graph'!$K$16/(2*PI())) * 'Input-Graph'!$K$22 * EXP(J143/(2*'Input-Graph'!$K$16)) / ('Input-Graph'!A143*A143)</f>
        <v>1.1540598914538931</v>
      </c>
      <c r="C143">
        <f t="shared" si="8"/>
        <v>-3.542123776549563</v>
      </c>
      <c r="D143">
        <f xml:space="preserve"> POWER('Input-Graph'!$K$16,1.5) * EXP(J143/(2*'Input-Graph'!$K$16)) / (A143*SQRT(2*PI()))</f>
        <v>3.1561400883316804</v>
      </c>
      <c r="E143">
        <f t="shared" si="9"/>
        <v>-0.38598368821788265</v>
      </c>
      <c r="F143" s="7">
        <f xml:space="preserve"> I143 * NORMDIST(-I143*SQRT(A143)/'Input-Graph'!$K$16,0,1,1)</f>
        <v>1.7216965652757843</v>
      </c>
      <c r="G143" s="7">
        <f xml:space="preserve"> - (  'Input-Graph'!$K$16*EXP(Intermediate!J143*Intermediate!A143/(2*'Input-Graph'!$K$16*'Input-Graph'!$K$16)  )/SQRT(2*PI()*Intermediate!A143)  )</f>
        <v>-2.0123476434527219</v>
      </c>
      <c r="H143">
        <f t="shared" si="10"/>
        <v>0.47742512505907309</v>
      </c>
      <c r="I143">
        <f>'Input-Graph'!$K$15 - 'Input-Graph'!$N$16/Intermediate!K143</f>
        <v>103.1215</v>
      </c>
      <c r="J143">
        <f t="shared" si="11"/>
        <v>-10634.043762249999</v>
      </c>
      <c r="K143">
        <f>('Input-Graph'!$N$6 - ((2*'Input-Graph'!A143/'Input-Graph'!$N$8) + 'Input-Graph'!$N$9))*'Input-Graph'!$N$7</f>
        <v>1499716</v>
      </c>
    </row>
    <row r="144" spans="1:11">
      <c r="A144" s="5">
        <f xml:space="preserve"> 'Input-Graph'!$K$16 + 'Input-Graph'!$K$22/'Input-Graph'!A144</f>
        <v>4374.1317795860632</v>
      </c>
      <c r="B144">
        <f xml:space="preserve"> SQRT('Input-Graph'!$K$16/(2*PI())) * 'Input-Graph'!$K$22 * EXP(J144/(2*'Input-Graph'!$K$16)) / ('Input-Graph'!A144*A144)</f>
        <v>1.1481393000612725</v>
      </c>
      <c r="C144">
        <f t="shared" si="8"/>
        <v>-3.542123776549563</v>
      </c>
      <c r="D144">
        <f xml:space="preserve"> POWER('Input-Graph'!$K$16,1.5) * EXP(J144/(2*'Input-Graph'!$K$16)) / (A144*SQRT(2*PI()))</f>
        <v>3.1620606797243012</v>
      </c>
      <c r="E144">
        <f t="shared" si="9"/>
        <v>-0.38006309682526185</v>
      </c>
      <c r="F144" s="7">
        <f xml:space="preserve"> I144 * NORMDIST(-I144*SQRT(A144)/'Input-Graph'!$K$16,0,1,1)</f>
        <v>1.730244609687893</v>
      </c>
      <c r="G144" s="7">
        <f xml:space="preserve"> - (  'Input-Graph'!$K$16*EXP(Intermediate!J144*Intermediate!A144/(2*'Input-Graph'!$K$16*'Input-Graph'!$K$16)  )/SQRT(2*PI()*Intermediate!A144)  )</f>
        <v>-2.0227862853300858</v>
      </c>
      <c r="H144">
        <f t="shared" si="10"/>
        <v>0.47553452759381809</v>
      </c>
      <c r="I144">
        <f>'Input-Graph'!$K$15 - 'Input-Graph'!$N$16/Intermediate!K144</f>
        <v>103.1215</v>
      </c>
      <c r="J144">
        <f t="shared" si="11"/>
        <v>-10634.043762249999</v>
      </c>
      <c r="K144">
        <f>('Input-Graph'!$N$6 - ((2*'Input-Graph'!A144/'Input-Graph'!$N$8) + 'Input-Graph'!$N$9))*'Input-Graph'!$N$7</f>
        <v>1499714</v>
      </c>
    </row>
    <row r="145" spans="1:11">
      <c r="A145" s="5">
        <f xml:space="preserve"> 'Input-Graph'!$K$16 + 'Input-Graph'!$K$22/'Input-Graph'!A145</f>
        <v>4366.0403262645123</v>
      </c>
      <c r="B145">
        <f xml:space="preserve"> SQRT('Input-Graph'!$K$16/(2*PI())) * 'Input-Graph'!$K$22 * EXP(J145/(2*'Input-Graph'!$K$16)) / ('Input-Graph'!A145*A145)</f>
        <v>1.1422791465862838</v>
      </c>
      <c r="C145">
        <f t="shared" si="8"/>
        <v>-3.542123776549563</v>
      </c>
      <c r="D145">
        <f xml:space="preserve"> POWER('Input-Graph'!$K$16,1.5) * EXP(J145/(2*'Input-Graph'!$K$16)) / (A145*SQRT(2*PI()))</f>
        <v>3.1679208331992901</v>
      </c>
      <c r="E145">
        <f t="shared" si="9"/>
        <v>-0.37420294335027293</v>
      </c>
      <c r="F145" s="7">
        <f xml:space="preserve"> I145 * NORMDIST(-I145*SQRT(A145)/'Input-Graph'!$K$16,0,1,1)</f>
        <v>1.7387173592879952</v>
      </c>
      <c r="G145" s="7">
        <f xml:space="preserve"> - (  'Input-Graph'!$K$16*EXP(Intermediate!J145*Intermediate!A145/(2*'Input-Graph'!$K$16*'Input-Graph'!$K$16)  )/SQRT(2*PI()*Intermediate!A145)  )</f>
        <v>-2.0331364733017567</v>
      </c>
      <c r="H145">
        <f t="shared" si="10"/>
        <v>0.47365708922224936</v>
      </c>
      <c r="I145">
        <f>'Input-Graph'!$K$15 - 'Input-Graph'!$N$16/Intermediate!K145</f>
        <v>103.1215</v>
      </c>
      <c r="J145">
        <f t="shared" si="11"/>
        <v>-10634.043762249999</v>
      </c>
      <c r="K145">
        <f>('Input-Graph'!$N$6 - ((2*'Input-Graph'!A145/'Input-Graph'!$N$8) + 'Input-Graph'!$N$9))*'Input-Graph'!$N$7</f>
        <v>1499712</v>
      </c>
    </row>
    <row r="146" spans="1:11">
      <c r="A146" s="5">
        <f xml:space="preserve"> 'Input-Graph'!$K$16 + 'Input-Graph'!$K$22/'Input-Graph'!A146</f>
        <v>4358.060479195673</v>
      </c>
      <c r="B146">
        <f xml:space="preserve"> SQRT('Input-Graph'!$K$16/(2*PI())) * 'Input-Graph'!$K$22 * EXP(J146/(2*'Input-Graph'!$K$16)) / ('Input-Graph'!A146*A146)</f>
        <v>1.1364785102950252</v>
      </c>
      <c r="C146">
        <f t="shared" si="8"/>
        <v>-3.542123776549563</v>
      </c>
      <c r="D146">
        <f xml:space="preserve"> POWER('Input-Graph'!$K$16,1.5) * EXP(J146/(2*'Input-Graph'!$K$16)) / (A146*SQRT(2*PI()))</f>
        <v>3.1737214694905482</v>
      </c>
      <c r="E146">
        <f t="shared" si="9"/>
        <v>-0.36840230705901478</v>
      </c>
      <c r="F146" s="7">
        <f xml:space="preserve"> I146 * NORMDIST(-I146*SQRT(A146)/'Input-Graph'!$K$16,0,1,1)</f>
        <v>1.7471157099788059</v>
      </c>
      <c r="G146" s="7">
        <f xml:space="preserve"> - (  'Input-Graph'!$K$16*EXP(Intermediate!J146*Intermediate!A146/(2*'Input-Graph'!$K$16*'Input-Graph'!$K$16)  )/SQRT(2*PI()*Intermediate!A146)  )</f>
        <v>-2.043399204791724</v>
      </c>
      <c r="H146">
        <f t="shared" si="10"/>
        <v>0.4717927084230924</v>
      </c>
      <c r="I146">
        <f>'Input-Graph'!$K$15 - 'Input-Graph'!$N$16/Intermediate!K146</f>
        <v>103.1215</v>
      </c>
      <c r="J146">
        <f t="shared" si="11"/>
        <v>-10634.043762249999</v>
      </c>
      <c r="K146">
        <f>('Input-Graph'!$N$6 - ((2*'Input-Graph'!A146/'Input-Graph'!$N$8) + 'Input-Graph'!$N$9))*'Input-Graph'!$N$7</f>
        <v>1499710</v>
      </c>
    </row>
    <row r="147" spans="1:11">
      <c r="A147" s="5">
        <f xml:space="preserve"> 'Input-Graph'!$K$16 + 'Input-Graph'!$K$22/'Input-Graph'!A147</f>
        <v>4350.1899451003792</v>
      </c>
      <c r="B147">
        <f xml:space="preserve"> SQRT('Input-Graph'!$K$16/(2*PI())) * 'Input-Graph'!$K$22 * EXP(J147/(2*'Input-Graph'!$K$16)) / ('Input-Graph'!A147*A147)</f>
        <v>1.1307364890615097</v>
      </c>
      <c r="C147">
        <f t="shared" si="8"/>
        <v>-3.542123776549563</v>
      </c>
      <c r="D147">
        <f xml:space="preserve"> POWER('Input-Graph'!$K$16,1.5) * EXP(J147/(2*'Input-Graph'!$K$16)) / (A147*SQRT(2*PI()))</f>
        <v>3.1794634907240638</v>
      </c>
      <c r="E147">
        <f t="shared" si="9"/>
        <v>-0.36266028582549925</v>
      </c>
      <c r="F147" s="7">
        <f xml:space="preserve"> I147 * NORMDIST(-I147*SQRT(A147)/'Input-Graph'!$K$16,0,1,1)</f>
        <v>1.7554405462156508</v>
      </c>
      <c r="G147" s="7">
        <f xml:space="preserve"> - (  'Input-Graph'!$K$16*EXP(Intermediate!J147*Intermediate!A147/(2*'Input-Graph'!$K$16*'Input-Graph'!$K$16)  )/SQRT(2*PI()*Intermediate!A147)  )</f>
        <v>-2.0535754657963499</v>
      </c>
      <c r="H147">
        <f t="shared" si="10"/>
        <v>0.46994128365531163</v>
      </c>
      <c r="I147">
        <f>'Input-Graph'!$K$15 - 'Input-Graph'!$N$16/Intermediate!K147</f>
        <v>103.1215</v>
      </c>
      <c r="J147">
        <f t="shared" si="11"/>
        <v>-10634.043762249999</v>
      </c>
      <c r="K147">
        <f>('Input-Graph'!$N$6 - ((2*'Input-Graph'!A147/'Input-Graph'!$N$8) + 'Input-Graph'!$N$9))*'Input-Graph'!$N$7</f>
        <v>1499708</v>
      </c>
    </row>
    <row r="148" spans="1:11">
      <c r="A148" s="5">
        <f xml:space="preserve"> 'Input-Graph'!$K$16 + 'Input-Graph'!$K$22/'Input-Graph'!A148</f>
        <v>4342.4264931016196</v>
      </c>
      <c r="B148">
        <f xml:space="preserve"> SQRT('Input-Graph'!$K$16/(2*PI())) * 'Input-Graph'!$K$22 * EXP(J148/(2*'Input-Graph'!$K$16)) / ('Input-Graph'!A148*A148)</f>
        <v>1.1250521988999476</v>
      </c>
      <c r="C148">
        <f t="shared" si="8"/>
        <v>-3.542123776549563</v>
      </c>
      <c r="D148">
        <f xml:space="preserve"> POWER('Input-Graph'!$K$16,1.5) * EXP(J148/(2*'Input-Graph'!$K$16)) / (A148*SQRT(2*PI()))</f>
        <v>3.1851477808856261</v>
      </c>
      <c r="E148">
        <f t="shared" si="9"/>
        <v>-0.3569759956639369</v>
      </c>
      <c r="F148" s="7">
        <f xml:space="preserve"> I148 * NORMDIST(-I148*SQRT(A148)/'Input-Graph'!$K$16,0,1,1)</f>
        <v>1.7636927410829317</v>
      </c>
      <c r="G148" s="7">
        <f xml:space="preserve"> - (  'Input-Graph'!$K$16*EXP(Intermediate!J148*Intermediate!A148/(2*'Input-Graph'!$K$16*'Input-Graph'!$K$16)  )/SQRT(2*PI()*Intermediate!A148)  )</f>
        <v>-2.0636662309076192</v>
      </c>
      <c r="H148">
        <f t="shared" si="10"/>
        <v>0.46810271341132337</v>
      </c>
      <c r="I148">
        <f>'Input-Graph'!$K$15 - 'Input-Graph'!$N$16/Intermediate!K148</f>
        <v>103.1215</v>
      </c>
      <c r="J148">
        <f t="shared" si="11"/>
        <v>-10634.043762249999</v>
      </c>
      <c r="K148">
        <f>('Input-Graph'!$N$6 - ((2*'Input-Graph'!A148/'Input-Graph'!$N$8) + 'Input-Graph'!$N$9))*'Input-Graph'!$N$7</f>
        <v>1499706</v>
      </c>
    </row>
    <row r="149" spans="1:11">
      <c r="A149" s="5">
        <f xml:space="preserve"> 'Input-Graph'!$K$16 + 'Input-Graph'!$K$22/'Input-Graph'!A149</f>
        <v>4334.7679526163574</v>
      </c>
      <c r="B149">
        <f xml:space="preserve"> SQRT('Input-Graph'!$K$16/(2*PI())) * 'Input-Graph'!$K$22 * EXP(J149/(2*'Input-Graph'!$K$16)) / ('Input-Graph'!A149*A149)</f>
        <v>1.1194247735110674</v>
      </c>
      <c r="C149">
        <f t="shared" si="8"/>
        <v>-3.542123776549563</v>
      </c>
      <c r="D149">
        <f xml:space="preserve"> POWER('Input-Graph'!$K$16,1.5) * EXP(J149/(2*'Input-Graph'!$K$16)) / (A149*SQRT(2*PI()))</f>
        <v>3.1907752062745058</v>
      </c>
      <c r="E149">
        <f t="shared" si="9"/>
        <v>-0.35134857027505717</v>
      </c>
      <c r="F149" s="7">
        <f xml:space="preserve"> I149 * NORMDIST(-I149*SQRT(A149)/'Input-Graph'!$K$16,0,1,1)</f>
        <v>1.7718731563757693</v>
      </c>
      <c r="G149" s="7">
        <f xml:space="preserve"> - (  'Input-Graph'!$K$16*EXP(Intermediate!J149*Intermediate!A149/(2*'Input-Graph'!$K$16*'Input-Graph'!$K$16)  )/SQRT(2*PI()*Intermediate!A149)  )</f>
        <v>-2.0736724633449857</v>
      </c>
      <c r="H149">
        <f t="shared" si="10"/>
        <v>0.46627689626679381</v>
      </c>
      <c r="I149">
        <f>'Input-Graph'!$K$15 - 'Input-Graph'!$N$16/Intermediate!K149</f>
        <v>103.1215</v>
      </c>
      <c r="J149">
        <f t="shared" si="11"/>
        <v>-10634.043762249999</v>
      </c>
      <c r="K149">
        <f>('Input-Graph'!$N$6 - ((2*'Input-Graph'!A149/'Input-Graph'!$N$8) + 'Input-Graph'!$N$9))*'Input-Graph'!$N$7</f>
        <v>1499704</v>
      </c>
    </row>
    <row r="150" spans="1:11">
      <c r="A150" s="5">
        <f xml:space="preserve"> 'Input-Graph'!$K$16 + 'Input-Graph'!$K$22/'Input-Graph'!A150</f>
        <v>4327.2122113322384</v>
      </c>
      <c r="B150">
        <f xml:space="preserve"> SQRT('Input-Graph'!$K$16/(2*PI())) * 'Input-Graph'!$K$22 * EXP(J150/(2*'Input-Graph'!$K$16)) / ('Input-Graph'!A150*A150)</f>
        <v>1.113853363841985</v>
      </c>
      <c r="C150">
        <f t="shared" si="8"/>
        <v>-3.542123776549563</v>
      </c>
      <c r="D150">
        <f xml:space="preserve"> POWER('Input-Graph'!$K$16,1.5) * EXP(J150/(2*'Input-Graph'!$K$16)) / (A150*SQRT(2*PI()))</f>
        <v>3.1963466159435892</v>
      </c>
      <c r="E150">
        <f t="shared" si="9"/>
        <v>-0.34577716060597385</v>
      </c>
      <c r="F150" s="7">
        <f xml:space="preserve"> I150 * NORMDIST(-I150*SQRT(A150)/'Input-Graph'!$K$16,0,1,1)</f>
        <v>1.7799826426867493</v>
      </c>
      <c r="G150" s="7">
        <f xml:space="preserve"> - (  'Input-Graph'!$K$16*EXP(Intermediate!J150*Intermediate!A150/(2*'Input-Graph'!$K$16*'Input-Graph'!$K$16)  )/SQRT(2*PI()*Intermediate!A150)  )</f>
        <v>-2.0835951149951715</v>
      </c>
      <c r="H150">
        <f t="shared" si="10"/>
        <v>0.46446373092758897</v>
      </c>
      <c r="I150">
        <f>'Input-Graph'!$K$15 - 'Input-Graph'!$N$16/Intermediate!K150</f>
        <v>103.1215</v>
      </c>
      <c r="J150">
        <f t="shared" si="11"/>
        <v>-10634.043762249999</v>
      </c>
      <c r="K150">
        <f>('Input-Graph'!$N$6 - ((2*'Input-Graph'!A150/'Input-Graph'!$N$8) + 'Input-Graph'!$N$9))*'Input-Graph'!$N$7</f>
        <v>1499702</v>
      </c>
    </row>
    <row r="151" spans="1:11">
      <c r="A151" s="5">
        <f xml:space="preserve"> 'Input-Graph'!$K$16 + 'Input-Graph'!$K$22/'Input-Graph'!A151</f>
        <v>4319.7572132652422</v>
      </c>
      <c r="B151">
        <f xml:space="preserve"> SQRT('Input-Graph'!$K$16/(2*PI())) * 'Input-Graph'!$K$22 * EXP(J151/(2*'Input-Graph'!$K$16)) / ('Input-Graph'!A151*A151)</f>
        <v>1.1083371376591484</v>
      </c>
      <c r="C151">
        <f t="shared" si="8"/>
        <v>-3.542123776549563</v>
      </c>
      <c r="D151">
        <f xml:space="preserve"> POWER('Input-Graph'!$K$16,1.5) * EXP(J151/(2*'Input-Graph'!$K$16)) / (A151*SQRT(2*PI()))</f>
        <v>3.2018628421264252</v>
      </c>
      <c r="E151">
        <f t="shared" si="9"/>
        <v>-0.34026093442313776</v>
      </c>
      <c r="F151" s="7">
        <f xml:space="preserve"> I151 * NORMDIST(-I151*SQRT(A151)/'Input-Graph'!$K$16,0,1,1)</f>
        <v>1.7880220394971704</v>
      </c>
      <c r="G151" s="7">
        <f xml:space="preserve"> - (  'Input-Graph'!$K$16*EXP(Intermediate!J151*Intermediate!A151/(2*'Input-Graph'!$K$16*'Input-Graph'!$K$16)  )/SQRT(2*PI()*Intermediate!A151)  )</f>
        <v>-2.0934351264592466</v>
      </c>
      <c r="H151">
        <f t="shared" si="10"/>
        <v>0.46266311627393453</v>
      </c>
      <c r="I151">
        <f>'Input-Graph'!$K$15 - 'Input-Graph'!$N$16/Intermediate!K151</f>
        <v>103.1215</v>
      </c>
      <c r="J151">
        <f t="shared" si="11"/>
        <v>-10634.043762249999</v>
      </c>
      <c r="K151">
        <f>('Input-Graph'!$N$6 - ((2*'Input-Graph'!A151/'Input-Graph'!$N$8) + 'Input-Graph'!$N$9))*'Input-Graph'!$N$7</f>
        <v>1499700</v>
      </c>
    </row>
    <row r="152" spans="1:11">
      <c r="A152" s="5">
        <f xml:space="preserve"> 'Input-Graph'!$K$16 + 'Input-Graph'!$K$22/'Input-Graph'!A152</f>
        <v>4312.4009568944975</v>
      </c>
      <c r="B152">
        <f xml:space="preserve"> SQRT('Input-Graph'!$K$16/(2*PI())) * 'Input-Graph'!$K$22 * EXP(J152/(2*'Input-Graph'!$K$16)) / ('Input-Graph'!A152*A152)</f>
        <v>1.1028752791339136</v>
      </c>
      <c r="C152">
        <f t="shared" ref="C152:C215" si="12" xml:space="preserve"> -I152*NORMDIST(-I152/$Q$2,0,1,1)</f>
        <v>-3.542123776549563</v>
      </c>
      <c r="D152">
        <f xml:space="preserve"> POWER('Input-Graph'!$K$16,1.5) * EXP(J152/(2*'Input-Graph'!$K$16)) / (A152*SQRT(2*PI()))</f>
        <v>3.2073247006516592</v>
      </c>
      <c r="E152">
        <f t="shared" ref="E152:E215" si="13">C152+D152</f>
        <v>-0.33479907589790381</v>
      </c>
      <c r="F152" s="7">
        <f xml:space="preserve"> I152 * NORMDIST(-I152*SQRT(A152)/'Input-Graph'!$K$16,0,1,1)</f>
        <v>1.7959921752722516</v>
      </c>
      <c r="G152" s="7">
        <f xml:space="preserve"> - (  'Input-Graph'!$K$16*EXP(Intermediate!J152*Intermediate!A152/(2*'Input-Graph'!$K$16*'Input-Graph'!$K$16)  )/SQRT(2*PI()*Intermediate!A152)  )</f>
        <v>-2.1031934271064707</v>
      </c>
      <c r="H152">
        <f t="shared" ref="H152:H215" si="14">+B152+E152+F152+G152</f>
        <v>0.46087495140179069</v>
      </c>
      <c r="I152">
        <f>'Input-Graph'!$K$15 - 'Input-Graph'!$N$16/Intermediate!K152</f>
        <v>103.1215</v>
      </c>
      <c r="J152">
        <f t="shared" si="11"/>
        <v>-10634.043762249999</v>
      </c>
      <c r="K152">
        <f>('Input-Graph'!$N$6 - ((2*'Input-Graph'!A152/'Input-Graph'!$N$8) + 'Input-Graph'!$N$9))*'Input-Graph'!$N$7</f>
        <v>1499698</v>
      </c>
    </row>
    <row r="153" spans="1:11">
      <c r="A153" s="5">
        <f xml:space="preserve"> 'Input-Graph'!$K$16 + 'Input-Graph'!$K$22/'Input-Graph'!A153</f>
        <v>4305.1414933707356</v>
      </c>
      <c r="B153">
        <f xml:space="preserve"> SQRT('Input-Graph'!$K$16/(2*PI())) * 'Input-Graph'!$K$22 * EXP(J153/(2*'Input-Graph'!$K$16)) / ('Input-Graph'!A153*A153)</f>
        <v>1.097466988440311</v>
      </c>
      <c r="C153">
        <f t="shared" si="12"/>
        <v>-3.542123776549563</v>
      </c>
      <c r="D153">
        <f xml:space="preserve"> POWER('Input-Graph'!$K$16,1.5) * EXP(J153/(2*'Input-Graph'!$K$16)) / (A153*SQRT(2*PI()))</f>
        <v>3.2127329913452627</v>
      </c>
      <c r="E153">
        <f t="shared" si="13"/>
        <v>-0.32939078520430032</v>
      </c>
      <c r="F153" s="7">
        <f xml:space="preserve"> I153 * NORMDIST(-I153*SQRT(A153)/'Input-Graph'!$K$16,0,1,1)</f>
        <v>1.8038938675601068</v>
      </c>
      <c r="G153" s="7">
        <f xml:space="preserve"> - (  'Input-Graph'!$K$16*EXP(Intermediate!J153*Intermediate!A153/(2*'Input-Graph'!$K$16*'Input-Graph'!$K$16)  )/SQRT(2*PI()*Intermediate!A153)  )</f>
        <v>-2.1128709351342634</v>
      </c>
      <c r="H153">
        <f t="shared" si="14"/>
        <v>0.45909913566185434</v>
      </c>
      <c r="I153">
        <f>'Input-Graph'!$K$15 - 'Input-Graph'!$N$16/Intermediate!K153</f>
        <v>103.1215</v>
      </c>
      <c r="J153">
        <f t="shared" si="11"/>
        <v>-10634.043762249999</v>
      </c>
      <c r="K153">
        <f>('Input-Graph'!$N$6 - ((2*'Input-Graph'!A153/'Input-Graph'!$N$8) + 'Input-Graph'!$N$9))*'Input-Graph'!$N$7</f>
        <v>1499696</v>
      </c>
    </row>
    <row r="154" spans="1:11">
      <c r="A154" s="5">
        <f xml:space="preserve"> 'Input-Graph'!$K$16 + 'Input-Graph'!$K$22/'Input-Graph'!A154</f>
        <v>4297.9769247949971</v>
      </c>
      <c r="B154">
        <f xml:space="preserve"> SQRT('Input-Graph'!$K$16/(2*PI())) * 'Input-Graph'!$K$22 * EXP(J154/(2*'Input-Graph'!$K$16)) / ('Input-Graph'!A154*A154)</f>
        <v>1.0921114813645889</v>
      </c>
      <c r="C154">
        <f t="shared" si="12"/>
        <v>-3.542123776549563</v>
      </c>
      <c r="D154">
        <f xml:space="preserve"> POWER('Input-Graph'!$K$16,1.5) * EXP(J154/(2*'Input-Graph'!$K$16)) / (A154*SQRT(2*PI()))</f>
        <v>3.2180884984209848</v>
      </c>
      <c r="E154">
        <f t="shared" si="13"/>
        <v>-0.32403527812857824</v>
      </c>
      <c r="F154" s="7">
        <f xml:space="preserve"> I154 * NORMDIST(-I154*SQRT(A154)/'Input-Graph'!$K$16,0,1,1)</f>
        <v>1.8117279230937544</v>
      </c>
      <c r="G154" s="7">
        <f xml:space="preserve"> - (  'Input-Graph'!$K$16*EXP(Intermediate!J154*Intermediate!A154/(2*'Input-Graph'!$K$16*'Input-Graph'!$K$16)  )/SQRT(2*PI()*Intermediate!A154)  )</f>
        <v>-2.1224685576338471</v>
      </c>
      <c r="H154">
        <f t="shared" si="14"/>
        <v>0.45733556869591796</v>
      </c>
      <c r="I154">
        <f>'Input-Graph'!$K$15 - 'Input-Graph'!$N$16/Intermediate!K154</f>
        <v>103.1215</v>
      </c>
      <c r="J154">
        <f t="shared" si="11"/>
        <v>-10634.043762249999</v>
      </c>
      <c r="K154">
        <f>('Input-Graph'!$N$6 - ((2*'Input-Graph'!A154/'Input-Graph'!$N$8) + 'Input-Graph'!$N$9))*'Input-Graph'!$N$7</f>
        <v>1499694</v>
      </c>
    </row>
    <row r="155" spans="1:11">
      <c r="A155" s="5">
        <f xml:space="preserve"> 'Input-Graph'!$K$16 + 'Input-Graph'!$K$22/'Input-Graph'!A155</f>
        <v>4290.9054025643982</v>
      </c>
      <c r="B155">
        <f xml:space="preserve"> SQRT('Input-Graph'!$K$16/(2*PI())) * 'Input-Graph'!$K$22 * EXP(J155/(2*'Input-Graph'!$K$16)) / ('Input-Graph'!A155*A155)</f>
        <v>1.0868079889261355</v>
      </c>
      <c r="C155">
        <f t="shared" si="12"/>
        <v>-3.542123776549563</v>
      </c>
      <c r="D155">
        <f xml:space="preserve"> POWER('Input-Graph'!$K$16,1.5) * EXP(J155/(2*'Input-Graph'!$K$16)) / (A155*SQRT(2*PI()))</f>
        <v>3.2233919908594379</v>
      </c>
      <c r="E155">
        <f t="shared" si="13"/>
        <v>-0.31873178569012506</v>
      </c>
      <c r="F155" s="7">
        <f xml:space="preserve"> I155 * NORMDIST(-I155*SQRT(A155)/'Input-Graph'!$K$16,0,1,1)</f>
        <v>1.8194951378962505</v>
      </c>
      <c r="G155" s="7">
        <f xml:space="preserve"> - (  'Input-Graph'!$K$16*EXP(Intermediate!J155*Intermediate!A155/(2*'Input-Graph'!$K$16*'Input-Graph'!$K$16)  )/SQRT(2*PI()*Intermediate!A155)  )</f>
        <v>-2.1319871906610719</v>
      </c>
      <c r="H155">
        <f t="shared" si="14"/>
        <v>0.45558415047118883</v>
      </c>
      <c r="I155">
        <f>'Input-Graph'!$K$15 - 'Input-Graph'!$N$16/Intermediate!K155</f>
        <v>103.1215</v>
      </c>
      <c r="J155">
        <f t="shared" si="11"/>
        <v>-10634.043762249999</v>
      </c>
      <c r="K155">
        <f>('Input-Graph'!$N$6 - ((2*'Input-Graph'!A155/'Input-Graph'!$N$8) + 'Input-Graph'!$N$9))*'Input-Graph'!$N$7</f>
        <v>1499692</v>
      </c>
    </row>
    <row r="156" spans="1:11">
      <c r="A156" s="5">
        <f xml:space="preserve"> 'Input-Graph'!$K$16 + 'Input-Graph'!$K$22/'Input-Graph'!A156</f>
        <v>4283.925125781936</v>
      </c>
      <c r="B156">
        <f xml:space="preserve"> SQRT('Input-Graph'!$K$16/(2*PI())) * 'Input-Graph'!$K$22 * EXP(J156/(2*'Input-Graph'!$K$16)) / ('Input-Graph'!A156*A156)</f>
        <v>1.0815557570093921</v>
      </c>
      <c r="C156">
        <f t="shared" si="12"/>
        <v>-3.542123776549563</v>
      </c>
      <c r="D156">
        <f xml:space="preserve"> POWER('Input-Graph'!$K$16,1.5) * EXP(J156/(2*'Input-Graph'!$K$16)) / (A156*SQRT(2*PI()))</f>
        <v>3.2286442227761816</v>
      </c>
      <c r="E156">
        <f t="shared" si="13"/>
        <v>-0.31347955377338144</v>
      </c>
      <c r="F156" s="7">
        <f xml:space="preserve"> I156 * NORMDIST(-I156*SQRT(A156)/'Input-Graph'!$K$16,0,1,1)</f>
        <v>1.8271962973881937</v>
      </c>
      <c r="G156" s="7">
        <f xml:space="preserve"> - (  'Input-Graph'!$K$16*EXP(Intermediate!J156*Intermediate!A156/(2*'Input-Graph'!$K$16*'Input-Graph'!$K$16)  )/SQRT(2*PI()*Intermediate!A156)  )</f>
        <v>-2.1414277193119466</v>
      </c>
      <c r="H156">
        <f t="shared" si="14"/>
        <v>0.45384478131225769</v>
      </c>
      <c r="I156">
        <f>'Input-Graph'!$K$15 - 'Input-Graph'!$N$16/Intermediate!K156</f>
        <v>103.1215</v>
      </c>
      <c r="J156">
        <f t="shared" si="11"/>
        <v>-10634.043762249999</v>
      </c>
      <c r="K156">
        <f>('Input-Graph'!$N$6 - ((2*'Input-Graph'!A156/'Input-Graph'!$N$8) + 'Input-Graph'!$N$9))*'Input-Graph'!$N$7</f>
        <v>1499690</v>
      </c>
    </row>
    <row r="157" spans="1:11">
      <c r="A157" s="5">
        <f xml:space="preserve"> 'Input-Graph'!$K$16 + 'Input-Graph'!$K$22/'Input-Graph'!A157</f>
        <v>4277.0343397274537</v>
      </c>
      <c r="B157">
        <f xml:space="preserve"> SQRT('Input-Graph'!$K$16/(2*PI())) * 'Input-Graph'!$K$22 * EXP(J157/(2*'Input-Graph'!$K$16)) / ('Input-Graph'!A157*A157)</f>
        <v>1.0763540460063872</v>
      </c>
      <c r="C157">
        <f t="shared" si="12"/>
        <v>-3.542123776549563</v>
      </c>
      <c r="D157">
        <f xml:space="preserve"> POWER('Input-Graph'!$K$16,1.5) * EXP(J157/(2*'Input-Graph'!$K$16)) / (A157*SQRT(2*PI()))</f>
        <v>3.2338459337791865</v>
      </c>
      <c r="E157">
        <f t="shared" si="13"/>
        <v>-0.30827784277037651</v>
      </c>
      <c r="F157" s="7">
        <f xml:space="preserve"> I157 * NORMDIST(-I157*SQRT(A157)/'Input-Graph'!$K$16,0,1,1)</f>
        <v>1.8348321764975302</v>
      </c>
      <c r="G157" s="7">
        <f xml:space="preserve"> - (  'Input-Graph'!$K$16*EXP(Intermediate!J157*Intermediate!A157/(2*'Input-Graph'!$K$16*'Input-Graph'!$K$16)  )/SQRT(2*PI()*Intermediate!A157)  )</f>
        <v>-2.1507910178024758</v>
      </c>
      <c r="H157">
        <f t="shared" si="14"/>
        <v>0.452117361931065</v>
      </c>
      <c r="I157">
        <f>'Input-Graph'!$K$15 - 'Input-Graph'!$N$16/Intermediate!K157</f>
        <v>103.1215</v>
      </c>
      <c r="J157">
        <f t="shared" si="11"/>
        <v>-10634.043762249999</v>
      </c>
      <c r="K157">
        <f>('Input-Graph'!$N$6 - ((2*'Input-Graph'!A157/'Input-Graph'!$N$8) + 'Input-Graph'!$N$9))*'Input-Graph'!$N$7</f>
        <v>1499688</v>
      </c>
    </row>
    <row r="158" spans="1:11">
      <c r="A158" s="5">
        <f xml:space="preserve"> 'Input-Graph'!$K$16 + 'Input-Graph'!$K$22/'Input-Graph'!A158</f>
        <v>4270.2313343870419</v>
      </c>
      <c r="B158">
        <f xml:space="preserve"> SQRT('Input-Graph'!$K$16/(2*PI())) * 'Input-Graph'!$K$22 * EXP(J158/(2*'Input-Graph'!$K$16)) / ('Input-Graph'!A158*A158)</f>
        <v>1.0712021304695376</v>
      </c>
      <c r="C158">
        <f t="shared" si="12"/>
        <v>-3.542123776549563</v>
      </c>
      <c r="D158">
        <f xml:space="preserve"> POWER('Input-Graph'!$K$16,1.5) * EXP(J158/(2*'Input-Graph'!$K$16)) / (A158*SQRT(2*PI()))</f>
        <v>3.2389978493160356</v>
      </c>
      <c r="E158">
        <f t="shared" si="13"/>
        <v>-0.30312592723352738</v>
      </c>
      <c r="F158" s="7">
        <f xml:space="preserve"> I158 * NORMDIST(-I158*SQRT(A158)/'Input-Graph'!$K$16,0,1,1)</f>
        <v>1.8424035397712597</v>
      </c>
      <c r="G158" s="7">
        <f xml:space="preserve"> - (  'Input-Graph'!$K$16*EXP(Intermediate!J158*Intermediate!A158/(2*'Input-Graph'!$K$16*'Input-Graph'!$K$16)  )/SQRT(2*PI()*Intermediate!A158)  )</f>
        <v>-2.1600779495524098</v>
      </c>
      <c r="H158">
        <f t="shared" si="14"/>
        <v>0.45040179345485987</v>
      </c>
      <c r="I158">
        <f>'Input-Graph'!$K$15 - 'Input-Graph'!$N$16/Intermediate!K158</f>
        <v>103.1215</v>
      </c>
      <c r="J158">
        <f t="shared" si="11"/>
        <v>-10634.043762249999</v>
      </c>
      <c r="K158">
        <f>('Input-Graph'!$N$6 - ((2*'Input-Graph'!A158/'Input-Graph'!$N$8) + 'Input-Graph'!$N$9))*'Input-Graph'!$N$7</f>
        <v>1499686</v>
      </c>
    </row>
    <row r="159" spans="1:11">
      <c r="A159" s="5">
        <f xml:space="preserve"> 'Input-Graph'!$K$16 + 'Input-Graph'!$K$22/'Input-Graph'!A159</f>
        <v>4263.5144430382807</v>
      </c>
      <c r="B159">
        <f xml:space="preserve"> SQRT('Input-Graph'!$K$16/(2*PI())) * 'Input-Graph'!$K$22 * EXP(J159/(2*'Input-Graph'!$K$16)) / ('Input-Graph'!A159*A159)</f>
        <v>1.0660992987743734</v>
      </c>
      <c r="C159">
        <f t="shared" si="12"/>
        <v>-3.542123776549563</v>
      </c>
      <c r="D159">
        <f xml:space="preserve"> POWER('Input-Graph'!$K$16,1.5) * EXP(J159/(2*'Input-Graph'!$K$16)) / (A159*SQRT(2*PI()))</f>
        <v>3.2441006810111999</v>
      </c>
      <c r="E159">
        <f t="shared" si="13"/>
        <v>-0.29802309553836315</v>
      </c>
      <c r="F159" s="7">
        <f xml:space="preserve"> I159 * NORMDIST(-I159*SQRT(A159)/'Input-Graph'!$K$16,0,1,1)</f>
        <v>1.8499111414890759</v>
      </c>
      <c r="G159" s="7">
        <f xml:space="preserve"> - (  'Input-Graph'!$K$16*EXP(Intermediate!J159*Intermediate!A159/(2*'Input-Graph'!$K$16*'Input-Graph'!$K$16)  )/SQRT(2*PI()*Intermediate!A159)  )</f>
        <v>-2.1692893672725315</v>
      </c>
      <c r="H159">
        <f t="shared" si="14"/>
        <v>0.44869797745255457</v>
      </c>
      <c r="I159">
        <f>'Input-Graph'!$K$15 - 'Input-Graph'!$N$16/Intermediate!K159</f>
        <v>103.1215</v>
      </c>
      <c r="J159">
        <f t="shared" si="11"/>
        <v>-10634.043762249999</v>
      </c>
      <c r="K159">
        <f>('Input-Graph'!$N$6 - ((2*'Input-Graph'!A159/'Input-Graph'!$N$8) + 'Input-Graph'!$N$9))*'Input-Graph'!$N$7</f>
        <v>1499684</v>
      </c>
    </row>
    <row r="160" spans="1:11">
      <c r="A160" s="5">
        <f xml:space="preserve"> 'Input-Graph'!$K$16 + 'Input-Graph'!$K$22/'Input-Graph'!A160</f>
        <v>4256.8820408888751</v>
      </c>
      <c r="B160">
        <f xml:space="preserve"> SQRT('Input-Graph'!$K$16/(2*PI())) * 'Input-Graph'!$K$22 * EXP(J160/(2*'Input-Graph'!$K$16)) / ('Input-Graph'!A160*A160)</f>
        <v>1.0610448527918543</v>
      </c>
      <c r="C160">
        <f t="shared" si="12"/>
        <v>-3.542123776549563</v>
      </c>
      <c r="D160">
        <f xml:space="preserve"> POWER('Input-Graph'!$K$16,1.5) * EXP(J160/(2*'Input-Graph'!$K$16)) / (A160*SQRT(2*PI()))</f>
        <v>3.2491551269937191</v>
      </c>
      <c r="E160">
        <f t="shared" si="13"/>
        <v>-0.2929686495558439</v>
      </c>
      <c r="F160" s="7">
        <f xml:space="preserve"> I160 * NORMDIST(-I160*SQRT(A160)/'Input-Graph'!$K$16,0,1,1)</f>
        <v>1.8573557257779341</v>
      </c>
      <c r="G160" s="7">
        <f xml:space="preserve"> - (  'Input-Graph'!$K$16*EXP(Intermediate!J160*Intermediate!A160/(2*'Input-Graph'!$K$16*'Input-Graph'!$K$16)  )/SQRT(2*PI()*Intermediate!A160)  )</f>
        <v>-2.1784261130551359</v>
      </c>
      <c r="H160">
        <f t="shared" si="14"/>
        <v>0.44700581595880884</v>
      </c>
      <c r="I160">
        <f>'Input-Graph'!$K$15 - 'Input-Graph'!$N$16/Intermediate!K160</f>
        <v>103.1215</v>
      </c>
      <c r="J160">
        <f t="shared" si="11"/>
        <v>-10634.043762249999</v>
      </c>
      <c r="K160">
        <f>('Input-Graph'!$N$6 - ((2*'Input-Graph'!A160/'Input-Graph'!$N$8) + 'Input-Graph'!$N$9))*'Input-Graph'!$N$7</f>
        <v>1499682</v>
      </c>
    </row>
    <row r="161" spans="1:11">
      <c r="A161" s="5">
        <f xml:space="preserve"> 'Input-Graph'!$K$16 + 'Input-Graph'!$K$22/'Input-Graph'!A161</f>
        <v>4250.332543766337</v>
      </c>
      <c r="B161">
        <f xml:space="preserve"> SQRT('Input-Graph'!$K$16/(2*PI())) * 'Input-Graph'!$K$22 * EXP(J161/(2*'Input-Graph'!$K$16)) / ('Input-Graph'!A161*A161)</f>
        <v>1.056038107569969</v>
      </c>
      <c r="C161">
        <f t="shared" si="12"/>
        <v>-3.542123776549563</v>
      </c>
      <c r="D161">
        <f xml:space="preserve"> POWER('Input-Graph'!$K$16,1.5) * EXP(J161/(2*'Input-Graph'!$K$16)) / (A161*SQRT(2*PI()))</f>
        <v>3.254161872215604</v>
      </c>
      <c r="E161">
        <f t="shared" si="13"/>
        <v>-0.28796190433395896</v>
      </c>
      <c r="F161" s="7">
        <f xml:space="preserve"> I161 * NORMDIST(-I161*SQRT(A161)/'Input-Graph'!$K$16,0,1,1)</f>
        <v>1.8647380267284062</v>
      </c>
      <c r="G161" s="7">
        <f xml:space="preserve"> - (  'Input-Graph'!$K$16*EXP(Intermediate!J161*Intermediate!A161/(2*'Input-Graph'!$K$16*'Input-Graph'!$K$16)  )/SQRT(2*PI()*Intermediate!A161)  )</f>
        <v>-2.1874890184673847</v>
      </c>
      <c r="H161">
        <f t="shared" si="14"/>
        <v>0.44532521149703141</v>
      </c>
      <c r="I161">
        <f>'Input-Graph'!$K$15 - 'Input-Graph'!$N$16/Intermediate!K161</f>
        <v>103.1215</v>
      </c>
      <c r="J161">
        <f t="shared" si="11"/>
        <v>-10634.043762249999</v>
      </c>
      <c r="K161">
        <f>('Input-Graph'!$N$6 - ((2*'Input-Graph'!A161/'Input-Graph'!$N$8) + 'Input-Graph'!$N$9))*'Input-Graph'!$N$7</f>
        <v>1499680</v>
      </c>
    </row>
    <row r="162" spans="1:11">
      <c r="A162" s="5">
        <f xml:space="preserve"> 'Input-Graph'!$K$16 + 'Input-Graph'!$K$22/'Input-Graph'!A162</f>
        <v>4243.8644068565009</v>
      </c>
      <c r="B162">
        <f xml:space="preserve"> SQRT('Input-Graph'!$K$16/(2*PI())) * 'Input-Graph'!$K$22 * EXP(J162/(2*'Input-Graph'!$K$16)) / ('Input-Graph'!A162*A162)</f>
        <v>1.0510783910243007</v>
      </c>
      <c r="C162">
        <f t="shared" si="12"/>
        <v>-3.542123776549563</v>
      </c>
      <c r="D162">
        <f xml:space="preserve"> POWER('Input-Graph'!$K$16,1.5) * EXP(J162/(2*'Input-Graph'!$K$16)) / (A162*SQRT(2*PI()))</f>
        <v>3.2591215887612721</v>
      </c>
      <c r="E162">
        <f t="shared" si="13"/>
        <v>-0.28300218778829089</v>
      </c>
      <c r="F162" s="7">
        <f xml:space="preserve"> I162 * NORMDIST(-I162*SQRT(A162)/'Input-Graph'!$K$16,0,1,1)</f>
        <v>1.8720587685116292</v>
      </c>
      <c r="G162" s="7">
        <f xml:space="preserve"> - (  'Input-Graph'!$K$16*EXP(Intermediate!J162*Intermediate!A162/(2*'Input-Graph'!$K$16*'Input-Graph'!$K$16)  )/SQRT(2*PI()*Intermediate!A162)  )</f>
        <v>-2.1964789046472393</v>
      </c>
      <c r="H162">
        <f t="shared" si="14"/>
        <v>0.44365606710039973</v>
      </c>
      <c r="I162">
        <f>'Input-Graph'!$K$15 - 'Input-Graph'!$N$16/Intermediate!K162</f>
        <v>103.1215</v>
      </c>
      <c r="J162">
        <f t="shared" si="11"/>
        <v>-10634.043762249999</v>
      </c>
      <c r="K162">
        <f>('Input-Graph'!$N$6 - ((2*'Input-Graph'!A162/'Input-Graph'!$N$8) + 'Input-Graph'!$N$9))*'Input-Graph'!$N$7</f>
        <v>1499678</v>
      </c>
    </row>
    <row r="163" spans="1:11">
      <c r="A163" s="5">
        <f xml:space="preserve"> 'Input-Graph'!$K$16 + 'Input-Graph'!$K$22/'Input-Graph'!A163</f>
        <v>4237.476123488761</v>
      </c>
      <c r="B163">
        <f xml:space="preserve"> SQRT('Input-Graph'!$K$16/(2*PI())) * 'Input-Graph'!$K$22 * EXP(J163/(2*'Input-Graph'!$K$16)) / ('Input-Graph'!A163*A163)</f>
        <v>1.046165043637276</v>
      </c>
      <c r="C163">
        <f t="shared" si="12"/>
        <v>-3.542123776549563</v>
      </c>
      <c r="D163">
        <f xml:space="preserve"> POWER('Input-Graph'!$K$16,1.5) * EXP(J163/(2*'Input-Graph'!$K$16)) / (A163*SQRT(2*PI()))</f>
        <v>3.2640349361482976</v>
      </c>
      <c r="E163">
        <f t="shared" si="13"/>
        <v>-0.27808884040126536</v>
      </c>
      <c r="F163" s="7">
        <f xml:space="preserve"> I163 * NORMDIST(-I163*SQRT(A163)/'Input-Graph'!$K$16,0,1,1)</f>
        <v>1.8793186654971024</v>
      </c>
      <c r="G163" s="7">
        <f xml:space="preserve"> - (  'Input-Graph'!$K$16*EXP(Intermediate!J163*Intermediate!A163/(2*'Input-Graph'!$K$16*'Input-Graph'!$K$16)  )/SQRT(2*PI()*Intermediate!A163)  )</f>
        <v>-2.2053965824016761</v>
      </c>
      <c r="H163">
        <f t="shared" si="14"/>
        <v>0.44199828633143712</v>
      </c>
      <c r="I163">
        <f>'Input-Graph'!$K$15 - 'Input-Graph'!$N$16/Intermediate!K163</f>
        <v>103.1215</v>
      </c>
      <c r="J163">
        <f t="shared" si="11"/>
        <v>-10634.043762249999</v>
      </c>
      <c r="K163">
        <f>('Input-Graph'!$N$6 - ((2*'Input-Graph'!A163/'Input-Graph'!$N$8) + 'Input-Graph'!$N$9))*'Input-Graph'!$N$7</f>
        <v>1499676</v>
      </c>
    </row>
    <row r="164" spans="1:11">
      <c r="A164" s="5">
        <f xml:space="preserve"> 'Input-Graph'!$K$16 + 'Input-Graph'!$K$22/'Input-Graph'!A164</f>
        <v>4231.1662239660254</v>
      </c>
      <c r="B164">
        <f xml:space="preserve"> SQRT('Input-Graph'!$K$16/(2*PI())) * 'Input-Graph'!$K$22 * EXP(J164/(2*'Input-Graph'!$K$16)) / ('Input-Graph'!A164*A164)</f>
        <v>1.041297418165807</v>
      </c>
      <c r="C164">
        <f t="shared" si="12"/>
        <v>-3.542123776549563</v>
      </c>
      <c r="D164">
        <f xml:space="preserve"> POWER('Input-Graph'!$K$16,1.5) * EXP(J164/(2*'Input-Graph'!$K$16)) / (A164*SQRT(2*PI()))</f>
        <v>3.268902561619766</v>
      </c>
      <c r="E164">
        <f t="shared" si="13"/>
        <v>-0.27322121492979701</v>
      </c>
      <c r="F164" s="7">
        <f xml:space="preserve"> I164 * NORMDIST(-I164*SQRT(A164)/'Input-Graph'!$K$16,0,1,1)</f>
        <v>1.8865184223713192</v>
      </c>
      <c r="G164" s="7">
        <f xml:space="preserve"> - (  'Input-Graph'!$K$16*EXP(Intermediate!J164*Intermediate!A164/(2*'Input-Graph'!$K$16*'Input-Graph'!$K$16)  )/SQRT(2*PI()*Intermediate!A164)  )</f>
        <v>-2.2142428523069464</v>
      </c>
      <c r="H164">
        <f t="shared" si="14"/>
        <v>0.44035177330038255</v>
      </c>
      <c r="I164">
        <f>'Input-Graph'!$K$15 - 'Input-Graph'!$N$16/Intermediate!K164</f>
        <v>103.1215</v>
      </c>
      <c r="J164">
        <f t="shared" si="11"/>
        <v>-10634.043762249999</v>
      </c>
      <c r="K164">
        <f>('Input-Graph'!$N$6 - ((2*'Input-Graph'!A164/'Input-Graph'!$N$8) + 'Input-Graph'!$N$9))*'Input-Graph'!$N$7</f>
        <v>1499674</v>
      </c>
    </row>
    <row r="165" spans="1:11">
      <c r="A165" s="5">
        <f xml:space="preserve"> 'Input-Graph'!$K$16 + 'Input-Graph'!$K$22/'Input-Graph'!A165</f>
        <v>4224.9332744374688</v>
      </c>
      <c r="B165">
        <f xml:space="preserve"> SQRT('Input-Graph'!$K$16/(2*PI())) * 'Input-Graph'!$K$22 * EXP(J165/(2*'Input-Graph'!$K$16)) / ('Input-Graph'!A165*A165)</f>
        <v>1.0364748793570588</v>
      </c>
      <c r="C165">
        <f t="shared" si="12"/>
        <v>-3.542123776549563</v>
      </c>
      <c r="D165">
        <f xml:space="preserve"> POWER('Input-Graph'!$K$16,1.5) * EXP(J165/(2*'Input-Graph'!$K$16)) / (A165*SQRT(2*PI()))</f>
        <v>3.2737251004285146</v>
      </c>
      <c r="E165">
        <f t="shared" si="13"/>
        <v>-0.2683986761210484</v>
      </c>
      <c r="F165" s="7">
        <f xml:space="preserve"> I165 * NORMDIST(-I165*SQRT(A165)/'Input-Graph'!$K$16,0,1,1)</f>
        <v>1.8936587342564224</v>
      </c>
      <c r="G165" s="7">
        <f xml:space="preserve"> - (  'Input-Graph'!$K$16*EXP(Intermediate!J165*Intermediate!A165/(2*'Input-Graph'!$K$16*'Input-Graph'!$K$16)  )/SQRT(2*PI()*Intermediate!A165)  )</f>
        <v>-2.2230185048106215</v>
      </c>
      <c r="H165">
        <f t="shared" si="14"/>
        <v>0.4387164326818116</v>
      </c>
      <c r="I165">
        <f>'Input-Graph'!$K$15 - 'Input-Graph'!$N$16/Intermediate!K165</f>
        <v>103.1215</v>
      </c>
      <c r="J165">
        <f t="shared" si="11"/>
        <v>-10634.043762249999</v>
      </c>
      <c r="K165">
        <f>('Input-Graph'!$N$6 - ((2*'Input-Graph'!A165/'Input-Graph'!$N$8) + 'Input-Graph'!$N$9))*'Input-Graph'!$N$7</f>
        <v>1499672</v>
      </c>
    </row>
    <row r="166" spans="1:11">
      <c r="A166" s="5">
        <f xml:space="preserve"> 'Input-Graph'!$K$16 + 'Input-Graph'!$K$22/'Input-Graph'!A166</f>
        <v>4218.7758758122882</v>
      </c>
      <c r="B166">
        <f xml:space="preserve"> SQRT('Input-Graph'!$K$16/(2*PI())) * 'Input-Graph'!$K$22 * EXP(J166/(2*'Input-Graph'!$K$16)) / ('Input-Graph'!A166*A166)</f>
        <v>1.0316968036720797</v>
      </c>
      <c r="C166">
        <f t="shared" si="12"/>
        <v>-3.542123776549563</v>
      </c>
      <c r="D166">
        <f xml:space="preserve"> POWER('Input-Graph'!$K$16,1.5) * EXP(J166/(2*'Input-Graph'!$K$16)) / (A166*SQRT(2*PI()))</f>
        <v>3.2785031761134942</v>
      </c>
      <c r="E166">
        <f t="shared" si="13"/>
        <v>-0.26362060043606883</v>
      </c>
      <c r="F166" s="7">
        <f xml:space="preserve"> I166 * NORMDIST(-I166*SQRT(A166)/'Input-Graph'!$K$16,0,1,1)</f>
        <v>1.9007402868297183</v>
      </c>
      <c r="G166" s="7">
        <f xml:space="preserve"> - (  'Input-Graph'!$K$16*EXP(Intermediate!J166*Intermediate!A166/(2*'Input-Graph'!$K$16*'Input-Graph'!$K$16)  )/SQRT(2*PI()*Intermediate!A166)  )</f>
        <v>-2.2317243203351826</v>
      </c>
      <c r="H166">
        <f t="shared" si="14"/>
        <v>0.43709216973054632</v>
      </c>
      <c r="I166">
        <f>'Input-Graph'!$K$15 - 'Input-Graph'!$N$16/Intermediate!K166</f>
        <v>103.1215</v>
      </c>
      <c r="J166">
        <f t="shared" si="11"/>
        <v>-10634.043762249999</v>
      </c>
      <c r="K166">
        <f>('Input-Graph'!$N$6 - ((2*'Input-Graph'!A166/'Input-Graph'!$N$8) + 'Input-Graph'!$N$9))*'Input-Graph'!$N$7</f>
        <v>1499670</v>
      </c>
    </row>
    <row r="167" spans="1:11">
      <c r="A167" s="5">
        <f xml:space="preserve"> 'Input-Graph'!$K$16 + 'Input-Graph'!$K$22/'Input-Graph'!A167</f>
        <v>4212.6926627127132</v>
      </c>
      <c r="B167">
        <f xml:space="preserve"> SQRT('Input-Graph'!$K$16/(2*PI())) * 'Input-Graph'!$K$22 * EXP(J167/(2*'Input-Graph'!$K$16)) / ('Input-Graph'!A167*A167)</f>
        <v>1.0269625790170365</v>
      </c>
      <c r="C167">
        <f t="shared" si="12"/>
        <v>-3.542123776549563</v>
      </c>
      <c r="D167">
        <f xml:space="preserve"> POWER('Input-Graph'!$K$16,1.5) * EXP(J167/(2*'Input-Graph'!$K$16)) / (A167*SQRT(2*PI()))</f>
        <v>3.2832374007685368</v>
      </c>
      <c r="E167">
        <f t="shared" si="13"/>
        <v>-0.25888637578102625</v>
      </c>
      <c r="F167" s="7">
        <f xml:space="preserve"> I167 * NORMDIST(-I167*SQRT(A167)/'Input-Graph'!$K$16,0,1,1)</f>
        <v>1.9077637564426069</v>
      </c>
      <c r="G167" s="7">
        <f xml:space="preserve"> - (  'Input-Graph'!$K$16*EXP(Intermediate!J167*Intermediate!A167/(2*'Input-Graph'!$K$16*'Input-Graph'!$K$16)  )/SQRT(2*PI()*Intermediate!A167)  )</f>
        <v>-2.2403610693829847</v>
      </c>
      <c r="H167">
        <f t="shared" si="14"/>
        <v>0.43547889029563258</v>
      </c>
      <c r="I167">
        <f>'Input-Graph'!$K$15 - 'Input-Graph'!$N$16/Intermediate!K167</f>
        <v>103.1215</v>
      </c>
      <c r="J167">
        <f t="shared" si="11"/>
        <v>-10634.043762249999</v>
      </c>
      <c r="K167">
        <f>('Input-Graph'!$N$6 - ((2*'Input-Graph'!A167/'Input-Graph'!$N$8) + 'Input-Graph'!$N$9))*'Input-Graph'!$N$7</f>
        <v>1499668</v>
      </c>
    </row>
    <row r="168" spans="1:11">
      <c r="A168" s="5">
        <f xml:space="preserve"> 'Input-Graph'!$K$16 + 'Input-Graph'!$K$22/'Input-Graph'!A168</f>
        <v>4206.6823024646292</v>
      </c>
      <c r="B168">
        <f xml:space="preserve"> SQRT('Input-Graph'!$K$16/(2*PI())) * 'Input-Graph'!$K$22 * EXP(J168/(2*'Input-Graph'!$K$16)) / ('Input-Graph'!A168*A168)</f>
        <v>1.0222716044818216</v>
      </c>
      <c r="C168">
        <f t="shared" si="12"/>
        <v>-3.542123776549563</v>
      </c>
      <c r="D168">
        <f xml:space="preserve"> POWER('Input-Graph'!$K$16,1.5) * EXP(J168/(2*'Input-Graph'!$K$16)) / (A168*SQRT(2*PI()))</f>
        <v>3.2879283753037516</v>
      </c>
      <c r="E168">
        <f t="shared" si="13"/>
        <v>-0.25419540124581141</v>
      </c>
      <c r="F168" s="7">
        <f xml:space="preserve"> I168 * NORMDIST(-I168*SQRT(A168)/'Input-Graph'!$K$16,0,1,1)</f>
        <v>1.914729810240164</v>
      </c>
      <c r="G168" s="7">
        <f xml:space="preserve"> - (  'Input-Graph'!$K$16*EXP(Intermediate!J168*Intermediate!A168/(2*'Input-Graph'!$K$16*'Input-Graph'!$K$16)  )/SQRT(2*PI()*Intermediate!A168)  )</f>
        <v>-2.2489295126423485</v>
      </c>
      <c r="H168">
        <f t="shared" si="14"/>
        <v>0.43387650083382567</v>
      </c>
      <c r="I168">
        <f>'Input-Graph'!$K$15 - 'Input-Graph'!$N$16/Intermediate!K168</f>
        <v>103.1215</v>
      </c>
      <c r="J168">
        <f t="shared" si="11"/>
        <v>-10634.043762249999</v>
      </c>
      <c r="K168">
        <f>('Input-Graph'!$N$6 - ((2*'Input-Graph'!A168/'Input-Graph'!$N$8) + 'Input-Graph'!$N$9))*'Input-Graph'!$N$7</f>
        <v>1499666</v>
      </c>
    </row>
    <row r="169" spans="1:11">
      <c r="A169" s="5">
        <f xml:space="preserve"> 'Input-Graph'!$K$16 + 'Input-Graph'!$K$22/'Input-Graph'!A169</f>
        <v>4200.7434941242609</v>
      </c>
      <c r="B169">
        <f xml:space="preserve"> SQRT('Input-Graph'!$K$16/(2*PI())) * 'Input-Graph'!$K$22 * EXP(J169/(2*'Input-Graph'!$K$16)) / ('Input-Graph'!A169*A169)</f>
        <v>1.0176232900857869</v>
      </c>
      <c r="C169">
        <f t="shared" si="12"/>
        <v>-3.542123776549563</v>
      </c>
      <c r="D169">
        <f xml:space="preserve"> POWER('Input-Graph'!$K$16,1.5) * EXP(J169/(2*'Input-Graph'!$K$16)) / (A169*SQRT(2*PI()))</f>
        <v>3.2925766896997866</v>
      </c>
      <c r="E169">
        <f t="shared" si="13"/>
        <v>-0.24954708684977644</v>
      </c>
      <c r="F169" s="7">
        <f xml:space="preserve"> I169 * NORMDIST(-I169*SQRT(A169)/'Input-Graph'!$K$16,0,1,1)</f>
        <v>1.9216391062802654</v>
      </c>
      <c r="G169" s="7">
        <f xml:space="preserve"> - (  'Input-Graph'!$K$16*EXP(Intermediate!J169*Intermediate!A169/(2*'Input-Graph'!$K$16*'Input-Graph'!$K$16)  )/SQRT(2*PI()*Intermediate!A169)  )</f>
        <v>-2.2574304010946222</v>
      </c>
      <c r="H169">
        <f t="shared" si="14"/>
        <v>0.43228490842165357</v>
      </c>
      <c r="I169">
        <f>'Input-Graph'!$K$15 - 'Input-Graph'!$N$16/Intermediate!K169</f>
        <v>103.1215</v>
      </c>
      <c r="J169">
        <f t="shared" si="11"/>
        <v>-10634.043762249999</v>
      </c>
      <c r="K169">
        <f>('Input-Graph'!$N$6 - ((2*'Input-Graph'!A169/'Input-Graph'!$N$8) + 'Input-Graph'!$N$9))*'Input-Graph'!$N$7</f>
        <v>1499664</v>
      </c>
    </row>
    <row r="170" spans="1:11">
      <c r="A170" s="5">
        <f xml:space="preserve"> 'Input-Graph'!$K$16 + 'Input-Graph'!$K$22/'Input-Graph'!A170</f>
        <v>4194.8749675394001</v>
      </c>
      <c r="B170">
        <f xml:space="preserve"> SQRT('Input-Graph'!$K$16/(2*PI())) * 'Input-Graph'!$K$22 * EXP(J170/(2*'Input-Graph'!$K$16)) / ('Input-Graph'!A170*A170)</f>
        <v>1.0130170565303847</v>
      </c>
      <c r="C170">
        <f t="shared" si="12"/>
        <v>-3.542123776549563</v>
      </c>
      <c r="D170">
        <f xml:space="preserve"> POWER('Input-Graph'!$K$16,1.5) * EXP(J170/(2*'Input-Graph'!$K$16)) / (A170*SQRT(2*PI()))</f>
        <v>3.2971829232551886</v>
      </c>
      <c r="E170">
        <f t="shared" si="13"/>
        <v>-0.24494085329437443</v>
      </c>
      <c r="F170" s="7">
        <f xml:space="preserve"> I170 * NORMDIST(-I170*SQRT(A170)/'Input-Graph'!$K$16,0,1,1)</f>
        <v>1.928492293652381</v>
      </c>
      <c r="G170" s="7">
        <f xml:space="preserve"> - (  'Input-Graph'!$K$16*EXP(Intermediate!J170*Intermediate!A170/(2*'Input-Graph'!$K$16*'Input-Graph'!$K$16)  )/SQRT(2*PI()*Intermediate!A170)  )</f>
        <v>-2.2658644761220517</v>
      </c>
      <c r="H170">
        <f t="shared" si="14"/>
        <v>0.43070402076633929</v>
      </c>
      <c r="I170">
        <f>'Input-Graph'!$K$15 - 'Input-Graph'!$N$16/Intermediate!K170</f>
        <v>103.1215</v>
      </c>
      <c r="J170">
        <f t="shared" si="11"/>
        <v>-10634.043762249999</v>
      </c>
      <c r="K170">
        <f>('Input-Graph'!$N$6 - ((2*'Input-Graph'!A170/'Input-Graph'!$N$8) + 'Input-Graph'!$N$9))*'Input-Graph'!$N$7</f>
        <v>1499662</v>
      </c>
    </row>
    <row r="171" spans="1:11">
      <c r="A171" s="5">
        <f xml:space="preserve"> 'Input-Graph'!$K$16 + 'Input-Graph'!$K$22/'Input-Graph'!A171</f>
        <v>4189.0754824437727</v>
      </c>
      <c r="B171">
        <f xml:space="preserve"> SQRT('Input-Graph'!$K$16/(2*PI())) * 'Input-Graph'!$K$22 * EXP(J171/(2*'Input-Graph'!$K$16)) / ('Input-Graph'!A171*A171)</f>
        <v>1.0084523349584973</v>
      </c>
      <c r="C171">
        <f t="shared" si="12"/>
        <v>-3.542123776549563</v>
      </c>
      <c r="D171">
        <f xml:space="preserve"> POWER('Input-Graph'!$K$16,1.5) * EXP(J171/(2*'Input-Graph'!$K$16)) / (A171*SQRT(2*PI()))</f>
        <v>3.3017476448270764</v>
      </c>
      <c r="E171">
        <f t="shared" si="13"/>
        <v>-0.24037613172248662</v>
      </c>
      <c r="F171" s="7">
        <f xml:space="preserve"> I171 * NORMDIST(-I171*SQRT(A171)/'Input-Graph'!$K$16,0,1,1)</f>
        <v>1.9352900125964005</v>
      </c>
      <c r="G171" s="7">
        <f xml:space="preserve"> - (  'Input-Graph'!$K$16*EXP(Intermediate!J171*Intermediate!A171/(2*'Input-Graph'!$K$16*'Input-Graph'!$K$16)  )/SQRT(2*PI()*Intermediate!A171)  )</f>
        <v>-2.2742324696162601</v>
      </c>
      <c r="H171">
        <f t="shared" si="14"/>
        <v>0.4291337462161513</v>
      </c>
      <c r="I171">
        <f>'Input-Graph'!$K$15 - 'Input-Graph'!$N$16/Intermediate!K171</f>
        <v>103.1215</v>
      </c>
      <c r="J171">
        <f t="shared" si="11"/>
        <v>-10634.043762249999</v>
      </c>
      <c r="K171">
        <f>('Input-Graph'!$N$6 - ((2*'Input-Graph'!A171/'Input-Graph'!$N$8) + 'Input-Graph'!$N$9))*'Input-Graph'!$N$7</f>
        <v>1499660</v>
      </c>
    </row>
    <row r="172" spans="1:11">
      <c r="A172" s="5">
        <f xml:space="preserve"> 'Input-Graph'!$K$16 + 'Input-Graph'!$K$22/'Input-Graph'!A172</f>
        <v>4183.3438275831822</v>
      </c>
      <c r="B172">
        <f xml:space="preserve"> SQRT('Input-Graph'!$K$16/(2*PI())) * 'Input-Graph'!$K$22 * EXP(J172/(2*'Input-Graph'!$K$16)) / ('Input-Graph'!A172*A172)</f>
        <v>1.0039285667202431</v>
      </c>
      <c r="C172">
        <f t="shared" si="12"/>
        <v>-3.542123776549563</v>
      </c>
      <c r="D172">
        <f xml:space="preserve"> POWER('Input-Graph'!$K$16,1.5) * EXP(J172/(2*'Input-Graph'!$K$16)) / (A172*SQRT(2*PI()))</f>
        <v>3.3062714130653297</v>
      </c>
      <c r="E172">
        <f t="shared" si="13"/>
        <v>-0.23585236348423333</v>
      </c>
      <c r="F172" s="7">
        <f xml:space="preserve"> I172 * NORMDIST(-I172*SQRT(A172)/'Input-Graph'!$K$16,0,1,1)</f>
        <v>1.9420328946205445</v>
      </c>
      <c r="G172" s="7">
        <f xml:space="preserve"> - (  'Input-Graph'!$K$16*EXP(Intermediate!J172*Intermediate!A172/(2*'Input-Graph'!$K$16*'Input-Graph'!$K$16)  )/SQRT(2*PI()*Intermediate!A172)  )</f>
        <v>-2.2825351040872386</v>
      </c>
      <c r="H172">
        <f t="shared" si="14"/>
        <v>0.42757399376931549</v>
      </c>
      <c r="I172">
        <f>'Input-Graph'!$K$15 - 'Input-Graph'!$N$16/Intermediate!K172</f>
        <v>103.1215</v>
      </c>
      <c r="J172">
        <f t="shared" si="11"/>
        <v>-10634.043762249999</v>
      </c>
      <c r="K172">
        <f>('Input-Graph'!$N$6 - ((2*'Input-Graph'!A172/'Input-Graph'!$N$8) + 'Input-Graph'!$N$9))*'Input-Graph'!$N$7</f>
        <v>1499658</v>
      </c>
    </row>
    <row r="173" spans="1:11">
      <c r="A173" s="5">
        <f xml:space="preserve"> 'Input-Graph'!$K$16 + 'Input-Graph'!$K$22/'Input-Graph'!A173</f>
        <v>4177.6788198721333</v>
      </c>
      <c r="B173">
        <f xml:space="preserve"> SQRT('Input-Graph'!$K$16/(2*PI())) * 'Input-Graph'!$K$22 * EXP(J173/(2*'Input-Graph'!$K$16)) / ('Input-Graph'!A173*A173)</f>
        <v>0.99944520314505825</v>
      </c>
      <c r="C173">
        <f t="shared" si="12"/>
        <v>-3.542123776549563</v>
      </c>
      <c r="D173">
        <f xml:space="preserve"> POWER('Input-Graph'!$K$16,1.5) * EXP(J173/(2*'Input-Graph'!$K$16)) / (A173*SQRT(2*PI()))</f>
        <v>3.3107547766405148</v>
      </c>
      <c r="E173">
        <f t="shared" si="13"/>
        <v>-0.23136899990904825</v>
      </c>
      <c r="F173" s="7">
        <f xml:space="preserve"> I173 * NORMDIST(-I173*SQRT(A173)/'Input-Graph'!$K$16,0,1,1)</f>
        <v>1.9487215626191734</v>
      </c>
      <c r="G173" s="7">
        <f xml:space="preserve"> - (  'Input-Graph'!$K$16*EXP(Intermediate!J173*Intermediate!A173/(2*'Input-Graph'!$K$16*'Input-Graph'!$K$16)  )/SQRT(2*PI()*Intermediate!A173)  )</f>
        <v>-2.2907730927726666</v>
      </c>
      <c r="H173">
        <f t="shared" si="14"/>
        <v>0.42602467308251679</v>
      </c>
      <c r="I173">
        <f>'Input-Graph'!$K$15 - 'Input-Graph'!$N$16/Intermediate!K173</f>
        <v>103.1215</v>
      </c>
      <c r="J173">
        <f t="shared" si="11"/>
        <v>-10634.043762249999</v>
      </c>
      <c r="K173">
        <f>('Input-Graph'!$N$6 - ((2*'Input-Graph'!A173/'Input-Graph'!$N$8) + 'Input-Graph'!$N$9))*'Input-Graph'!$N$7</f>
        <v>1499656</v>
      </c>
    </row>
    <row r="174" spans="1:11">
      <c r="A174" s="5">
        <f xml:space="preserve"> 'Input-Graph'!$K$16 + 'Input-Graph'!$K$22/'Input-Graph'!A174</f>
        <v>4172.0793035797087</v>
      </c>
      <c r="B174">
        <f xml:space="preserve"> SQRT('Input-Graph'!$K$16/(2*PI())) * 'Input-Graph'!$K$22 * EXP(J174/(2*'Input-Graph'!$K$16)) / ('Input-Graph'!A174*A174)</f>
        <v>0.99500170531985799</v>
      </c>
      <c r="C174">
        <f t="shared" si="12"/>
        <v>-3.542123776549563</v>
      </c>
      <c r="D174">
        <f xml:space="preserve"> POWER('Input-Graph'!$K$16,1.5) * EXP(J174/(2*'Input-Graph'!$K$16)) / (A174*SQRT(2*PI()))</f>
        <v>3.3151982744657156</v>
      </c>
      <c r="E174">
        <f t="shared" si="13"/>
        <v>-0.22692550208384743</v>
      </c>
      <c r="F174" s="7">
        <f xml:space="preserve"> I174 * NORMDIST(-I174*SQRT(A174)/'Input-Graph'!$K$16,0,1,1)</f>
        <v>1.9553566309897015</v>
      </c>
      <c r="G174" s="7">
        <f xml:space="preserve"> - (  'Input-Graph'!$K$16*EXP(Intermediate!J174*Intermediate!A174/(2*'Input-Graph'!$K$16*'Input-Graph'!$K$16)  )/SQRT(2*PI()*Intermediate!A174)  )</f>
        <v>-2.2989471397474639</v>
      </c>
      <c r="H174">
        <f t="shared" si="14"/>
        <v>0.42448569447824802</v>
      </c>
      <c r="I174">
        <f>'Input-Graph'!$K$15 - 'Input-Graph'!$N$16/Intermediate!K174</f>
        <v>103.1215</v>
      </c>
      <c r="J174">
        <f t="shared" si="11"/>
        <v>-10634.043762249999</v>
      </c>
      <c r="K174">
        <f>('Input-Graph'!$N$6 - ((2*'Input-Graph'!A174/'Input-Graph'!$N$8) + 'Input-Graph'!$N$9))*'Input-Graph'!$N$7</f>
        <v>1499654</v>
      </c>
    </row>
    <row r="175" spans="1:11">
      <c r="A175" s="5">
        <f xml:space="preserve"> 'Input-Graph'!$K$16 + 'Input-Graph'!$K$22/'Input-Graph'!A175</f>
        <v>4166.5441495435198</v>
      </c>
      <c r="B175">
        <f xml:space="preserve"> SQRT('Input-Graph'!$K$16/(2*PI())) * 'Input-Graph'!$K$22 * EXP(J175/(2*'Input-Graph'!$K$16)) / ('Input-Graph'!A175*A175)</f>
        <v>0.99059754387308963</v>
      </c>
      <c r="C175">
        <f t="shared" si="12"/>
        <v>-3.542123776549563</v>
      </c>
      <c r="D175">
        <f xml:space="preserve"> POWER('Input-Graph'!$K$16,1.5) * EXP(J175/(2*'Input-Graph'!$K$16)) / (A175*SQRT(2*PI()))</f>
        <v>3.3196024359124832</v>
      </c>
      <c r="E175">
        <f t="shared" si="13"/>
        <v>-0.22252134063707985</v>
      </c>
      <c r="F175" s="7">
        <f xml:space="preserve"> I175 * NORMDIST(-I175*SQRT(A175)/'Input-Graph'!$K$16,0,1,1)</f>
        <v>1.9619387057488824</v>
      </c>
      <c r="G175" s="7">
        <f xml:space="preserve"> - (  'Input-Graph'!$K$16*EXP(Intermediate!J175*Intermediate!A175/(2*'Input-Graph'!$K$16*'Input-Graph'!$K$16)  )/SQRT(2*PI()*Intermediate!A175)  )</f>
        <v>-2.3070579400334279</v>
      </c>
      <c r="H175">
        <f t="shared" si="14"/>
        <v>0.42295696895146451</v>
      </c>
      <c r="I175">
        <f>'Input-Graph'!$K$15 - 'Input-Graph'!$N$16/Intermediate!K175</f>
        <v>103.1215</v>
      </c>
      <c r="J175">
        <f t="shared" si="11"/>
        <v>-10634.043762249999</v>
      </c>
      <c r="K175">
        <f>('Input-Graph'!$N$6 - ((2*'Input-Graph'!A175/'Input-Graph'!$N$8) + 'Input-Graph'!$N$9))*'Input-Graph'!$N$7</f>
        <v>1499652</v>
      </c>
    </row>
    <row r="176" spans="1:11">
      <c r="A176" s="5">
        <f xml:space="preserve"> 'Input-Graph'!$K$16 + 'Input-Graph'!$K$22/'Input-Graph'!A176</f>
        <v>4161.0722544106011</v>
      </c>
      <c r="B176">
        <f xml:space="preserve"> SQRT('Input-Graph'!$K$16/(2*PI())) * 'Input-Graph'!$K$22 * EXP(J176/(2*'Input-Graph'!$K$16)) / ('Input-Graph'!A176*A176)</f>
        <v>0.98623219876449641</v>
      </c>
      <c r="C176">
        <f t="shared" si="12"/>
        <v>-3.542123776549563</v>
      </c>
      <c r="D176">
        <f xml:space="preserve"> POWER('Input-Graph'!$K$16,1.5) * EXP(J176/(2*'Input-Graph'!$K$16)) / (A176*SQRT(2*PI()))</f>
        <v>3.3239677810210764</v>
      </c>
      <c r="E176">
        <f t="shared" si="13"/>
        <v>-0.21815599552848663</v>
      </c>
      <c r="F176" s="7">
        <f xml:space="preserve"> I176 * NORMDIST(-I176*SQRT(A176)/'Input-Graph'!$K$16,0,1,1)</f>
        <v>1.9684683846484539</v>
      </c>
      <c r="G176" s="7">
        <f xml:space="preserve"> - (  'Input-Graph'!$K$16*EXP(Intermediate!J176*Intermediate!A176/(2*'Input-Graph'!$K$16*'Input-Graph'!$K$16)  )/SQRT(2*PI()*Intermediate!A176)  )</f>
        <v>-2.3151061797088888</v>
      </c>
      <c r="H176">
        <f t="shared" si="14"/>
        <v>0.42143840817557487</v>
      </c>
      <c r="I176">
        <f>'Input-Graph'!$K$15 - 'Input-Graph'!$N$16/Intermediate!K176</f>
        <v>103.1215</v>
      </c>
      <c r="J176">
        <f t="shared" si="11"/>
        <v>-10634.043762249999</v>
      </c>
      <c r="K176">
        <f>('Input-Graph'!$N$6 - ((2*'Input-Graph'!A176/'Input-Graph'!$N$8) + 'Input-Graph'!$N$9))*'Input-Graph'!$N$7</f>
        <v>1499650</v>
      </c>
    </row>
    <row r="177" spans="1:11">
      <c r="A177" s="5">
        <f xml:space="preserve"> 'Input-Graph'!$K$16 + 'Input-Graph'!$K$22/'Input-Graph'!A177</f>
        <v>4155.6625399041923</v>
      </c>
      <c r="B177">
        <f xml:space="preserve"> SQRT('Input-Graph'!$K$16/(2*PI())) * 'Input-Graph'!$K$22 * EXP(J177/(2*'Input-Graph'!$K$16)) / ('Input-Graph'!A177*A177)</f>
        <v>0.98190515908041331</v>
      </c>
      <c r="C177">
        <f t="shared" si="12"/>
        <v>-3.542123776549563</v>
      </c>
      <c r="D177">
        <f xml:space="preserve"> POWER('Input-Graph'!$K$16,1.5) * EXP(J177/(2*'Input-Graph'!$K$16)) / (A177*SQRT(2*PI()))</f>
        <v>3.3282948207051604</v>
      </c>
      <c r="E177">
        <f t="shared" si="13"/>
        <v>-0.21382895584440265</v>
      </c>
      <c r="F177" s="7">
        <f xml:space="preserve"> I177 * NORMDIST(-I177*SQRT(A177)/'Input-Graph'!$K$16,0,1,1)</f>
        <v>1.9749462572898311</v>
      </c>
      <c r="G177" s="7">
        <f xml:space="preserve"> - (  'Input-Graph'!$K$16*EXP(Intermediate!J177*Intermediate!A177/(2*'Input-Graph'!$K$16*'Input-Graph'!$K$16)  )/SQRT(2*PI()*Intermediate!A177)  )</f>
        <v>-2.3230925360182213</v>
      </c>
      <c r="H177">
        <f t="shared" si="14"/>
        <v>0.41992992450762046</v>
      </c>
      <c r="I177">
        <f>'Input-Graph'!$K$15 - 'Input-Graph'!$N$16/Intermediate!K177</f>
        <v>103.1215</v>
      </c>
      <c r="J177">
        <f t="shared" si="11"/>
        <v>-10634.043762249999</v>
      </c>
      <c r="K177">
        <f>('Input-Graph'!$N$6 - ((2*'Input-Graph'!A177/'Input-Graph'!$N$8) + 'Input-Graph'!$N$9))*'Input-Graph'!$N$7</f>
        <v>1499648</v>
      </c>
    </row>
    <row r="178" spans="1:11">
      <c r="A178" s="5">
        <f xml:space="preserve"> 'Input-Graph'!$K$16 + 'Input-Graph'!$K$22/'Input-Graph'!A178</f>
        <v>4150.3139521153707</v>
      </c>
      <c r="B178">
        <f xml:space="preserve"> SQRT('Input-Graph'!$K$16/(2*PI())) * 'Input-Graph'!$K$22 * EXP(J178/(2*'Input-Graph'!$K$16)) / ('Input-Graph'!A178*A178)</f>
        <v>0.97761592283443022</v>
      </c>
      <c r="C178">
        <f t="shared" si="12"/>
        <v>-3.542123776549563</v>
      </c>
      <c r="D178">
        <f xml:space="preserve"> POWER('Input-Graph'!$K$16,1.5) * EXP(J178/(2*'Input-Graph'!$K$16)) / (A178*SQRT(2*PI()))</f>
        <v>3.3325840569511427</v>
      </c>
      <c r="E178">
        <f t="shared" si="13"/>
        <v>-0.20953971959842033</v>
      </c>
      <c r="F178" s="7">
        <f xml:space="preserve"> I178 * NORMDIST(-I178*SQRT(A178)/'Input-Graph'!$K$16,0,1,1)</f>
        <v>1.9813729052379885</v>
      </c>
      <c r="G178" s="7">
        <f xml:space="preserve"> - (  'Input-Graph'!$K$16*EXP(Intermediate!J178*Intermediate!A178/(2*'Input-Graph'!$K$16*'Input-Graph'!$K$16)  )/SQRT(2*PI()*Intermediate!A178)  )</f>
        <v>-2.3310176774811726</v>
      </c>
      <c r="H178">
        <f t="shared" si="14"/>
        <v>0.41843143099282587</v>
      </c>
      <c r="I178">
        <f>'Input-Graph'!$K$15 - 'Input-Graph'!$N$16/Intermediate!K178</f>
        <v>103.1215</v>
      </c>
      <c r="J178">
        <f t="shared" si="11"/>
        <v>-10634.043762249999</v>
      </c>
      <c r="K178">
        <f>('Input-Graph'!$N$6 - ((2*'Input-Graph'!A178/'Input-Graph'!$N$8) + 'Input-Graph'!$N$9))*'Input-Graph'!$N$7</f>
        <v>1499646</v>
      </c>
    </row>
    <row r="179" spans="1:11">
      <c r="A179" s="5">
        <f xml:space="preserve"> 'Input-Graph'!$K$16 + 'Input-Graph'!$K$22/'Input-Graph'!A179</f>
        <v>4145.0254608185587</v>
      </c>
      <c r="B179">
        <f xml:space="preserve"> SQRT('Input-Graph'!$K$16/(2*PI())) * 'Input-Graph'!$K$22 * EXP(J179/(2*'Input-Graph'!$K$16)) / ('Input-Graph'!A179*A179)</f>
        <v>0.97336399677325669</v>
      </c>
      <c r="C179">
        <f t="shared" si="12"/>
        <v>-3.542123776549563</v>
      </c>
      <c r="D179">
        <f xml:space="preserve"> POWER('Input-Graph'!$K$16,1.5) * EXP(J179/(2*'Input-Graph'!$K$16)) / (A179*SQRT(2*PI()))</f>
        <v>3.3368359830123158</v>
      </c>
      <c r="E179">
        <f t="shared" si="13"/>
        <v>-0.20528779353724724</v>
      </c>
      <c r="F179" s="7">
        <f xml:space="preserve"> I179 * NORMDIST(-I179*SQRT(A179)/'Input-Graph'!$K$16,0,1,1)</f>
        <v>1.9877489021343777</v>
      </c>
      <c r="G179" s="7">
        <f xml:space="preserve"> - (  'Input-Graph'!$K$16*EXP(Intermediate!J179*Intermediate!A179/(2*'Input-Graph'!$K$16*'Input-Graph'!$K$16)  )/SQRT(2*PI()*Intermediate!A179)  )</f>
        <v>-2.3388822640018931</v>
      </c>
      <c r="H179">
        <f t="shared" si="14"/>
        <v>0.41694284136849413</v>
      </c>
      <c r="I179">
        <f>'Input-Graph'!$K$15 - 'Input-Graph'!$N$16/Intermediate!K179</f>
        <v>103.1215</v>
      </c>
      <c r="J179">
        <f t="shared" si="11"/>
        <v>-10634.043762249999</v>
      </c>
      <c r="K179">
        <f>('Input-Graph'!$N$6 - ((2*'Input-Graph'!A179/'Input-Graph'!$N$8) + 'Input-Graph'!$N$9))*'Input-Graph'!$N$7</f>
        <v>1499644</v>
      </c>
    </row>
    <row r="180" spans="1:11">
      <c r="A180" s="5">
        <f xml:space="preserve"> 'Input-Graph'!$K$16 + 'Input-Graph'!$K$22/'Input-Graph'!A180</f>
        <v>4139.7960588099786</v>
      </c>
      <c r="B180">
        <f xml:space="preserve"> SQRT('Input-Graph'!$K$16/(2*PI())) * 'Input-Graph'!$K$22 * EXP(J180/(2*'Input-Graph'!$K$16)) / ('Input-Graph'!A180*A180)</f>
        <v>0.96914889618762967</v>
      </c>
      <c r="C180">
        <f t="shared" si="12"/>
        <v>-3.542123776549563</v>
      </c>
      <c r="D180">
        <f xml:space="preserve"> POWER('Input-Graph'!$K$16,1.5) * EXP(J180/(2*'Input-Graph'!$K$16)) / (A180*SQRT(2*PI()))</f>
        <v>3.3410510835979434</v>
      </c>
      <c r="E180">
        <f t="shared" si="13"/>
        <v>-0.20107269295161956</v>
      </c>
      <c r="F180" s="7">
        <f xml:space="preserve"> I180 * NORMDIST(-I180*SQRT(A180)/'Input-Graph'!$K$16,0,1,1)</f>
        <v>1.994074813808933</v>
      </c>
      <c r="G180" s="7">
        <f xml:space="preserve"> - (  'Input-Graph'!$K$16*EXP(Intermediate!J180*Intermediate!A180/(2*'Input-Graph'!$K$16*'Input-Graph'!$K$16)  )/SQRT(2*PI()*Intermediate!A180)  )</f>
        <v>-2.3466869469775897</v>
      </c>
      <c r="H180">
        <f t="shared" si="14"/>
        <v>0.41546407006735331</v>
      </c>
      <c r="I180">
        <f>'Input-Graph'!$K$15 - 'Input-Graph'!$N$16/Intermediate!K180</f>
        <v>103.1215</v>
      </c>
      <c r="J180">
        <f t="shared" si="11"/>
        <v>-10634.043762249999</v>
      </c>
      <c r="K180">
        <f>('Input-Graph'!$N$6 - ((2*'Input-Graph'!A180/'Input-Graph'!$N$8) + 'Input-Graph'!$N$9))*'Input-Graph'!$N$7</f>
        <v>1499642</v>
      </c>
    </row>
    <row r="181" spans="1:11">
      <c r="A181" s="5">
        <f xml:space="preserve"> 'Input-Graph'!$K$16 + 'Input-Graph'!$K$22/'Input-Graph'!A181</f>
        <v>4134.62476126816</v>
      </c>
      <c r="B181">
        <f xml:space="preserve"> SQRT('Input-Graph'!$K$16/(2*PI())) * 'Input-Graph'!$K$22 * EXP(J181/(2*'Input-Graph'!$K$16)) / ('Input-Graph'!A181*A181)</f>
        <v>0.96497014472811438</v>
      </c>
      <c r="C181">
        <f t="shared" si="12"/>
        <v>-3.542123776549563</v>
      </c>
      <c r="D181">
        <f xml:space="preserve"> POWER('Input-Graph'!$K$16,1.5) * EXP(J181/(2*'Input-Graph'!$K$16)) / (A181*SQRT(2*PI()))</f>
        <v>3.3452298350574594</v>
      </c>
      <c r="E181">
        <f t="shared" si="13"/>
        <v>-0.1968939414921036</v>
      </c>
      <c r="F181" s="7">
        <f xml:space="preserve"> I181 * NORMDIST(-I181*SQRT(A181)/'Input-Graph'!$K$16,0,1,1)</f>
        <v>2.0003511983910198</v>
      </c>
      <c r="G181" s="7">
        <f xml:space="preserve"> - (  'Input-Graph'!$K$16*EXP(Intermediate!J181*Intermediate!A181/(2*'Input-Graph'!$K$16*'Input-Graph'!$K$16)  )/SQRT(2*PI()*Intermediate!A181)  )</f>
        <v>-2.3544323694067293</v>
      </c>
      <c r="H181">
        <f t="shared" si="14"/>
        <v>0.41399503222030143</v>
      </c>
      <c r="I181">
        <f>'Input-Graph'!$K$15 - 'Input-Graph'!$N$16/Intermediate!K181</f>
        <v>103.1215</v>
      </c>
      <c r="J181">
        <f t="shared" si="11"/>
        <v>-10634.043762249999</v>
      </c>
      <c r="K181">
        <f>('Input-Graph'!$N$6 - ((2*'Input-Graph'!A181/'Input-Graph'!$N$8) + 'Input-Graph'!$N$9))*'Input-Graph'!$N$7</f>
        <v>1499640</v>
      </c>
    </row>
    <row r="182" spans="1:11">
      <c r="A182" s="5">
        <f xml:space="preserve"> 'Input-Graph'!$K$16 + 'Input-Graph'!$K$22/'Input-Graph'!A182</f>
        <v>4129.5106051356443</v>
      </c>
      <c r="B182">
        <f xml:space="preserve"> SQRT('Input-Graph'!$K$16/(2*PI())) * 'Input-Graph'!$K$22 * EXP(J182/(2*'Input-Graph'!$K$16)) / ('Input-Graph'!A182*A182)</f>
        <v>0.96082727422564873</v>
      </c>
      <c r="C182">
        <f t="shared" si="12"/>
        <v>-3.542123776549563</v>
      </c>
      <c r="D182">
        <f xml:space="preserve"> POWER('Input-Graph'!$K$16,1.5) * EXP(J182/(2*'Input-Graph'!$K$16)) / (A182*SQRT(2*PI()))</f>
        <v>3.3493727055599245</v>
      </c>
      <c r="E182">
        <f t="shared" si="13"/>
        <v>-0.19275107098963851</v>
      </c>
      <c r="F182" s="7">
        <f xml:space="preserve"> I182 * NORMDIST(-I182*SQRT(A182)/'Input-Graph'!$K$16,0,1,1)</f>
        <v>2.0065786064193323</v>
      </c>
      <c r="G182" s="7">
        <f xml:space="preserve"> - (  'Input-Graph'!$K$16*EXP(Intermediate!J182*Intermediate!A182/(2*'Input-Graph'!$K$16*'Input-Graph'!$K$16)  )/SQRT(2*PI()*Intermediate!A182)  )</f>
        <v>-2.3621191659967291</v>
      </c>
      <c r="H182">
        <f t="shared" si="14"/>
        <v>0.41253564365861362</v>
      </c>
      <c r="I182">
        <f>'Input-Graph'!$K$15 - 'Input-Graph'!$N$16/Intermediate!K182</f>
        <v>103.1215</v>
      </c>
      <c r="J182">
        <f t="shared" si="11"/>
        <v>-10634.043762249999</v>
      </c>
      <c r="K182">
        <f>('Input-Graph'!$N$6 - ((2*'Input-Graph'!A182/'Input-Graph'!$N$8) + 'Input-Graph'!$N$9))*'Input-Graph'!$N$7</f>
        <v>1499638</v>
      </c>
    </row>
    <row r="183" spans="1:11">
      <c r="A183" s="5">
        <f xml:space="preserve"> 'Input-Graph'!$K$16 + 'Input-Graph'!$K$22/'Input-Graph'!A183</f>
        <v>4124.4526485210681</v>
      </c>
      <c r="B183">
        <f xml:space="preserve"> SQRT('Input-Graph'!$K$16/(2*PI())) * 'Input-Graph'!$K$22 * EXP(J183/(2*'Input-Graph'!$K$16)) / ('Input-Graph'!A183*A183)</f>
        <v>0.95671982451669324</v>
      </c>
      <c r="C183">
        <f t="shared" si="12"/>
        <v>-3.542123776549563</v>
      </c>
      <c r="D183">
        <f xml:space="preserve"> POWER('Input-Graph'!$K$16,1.5) * EXP(J183/(2*'Input-Graph'!$K$16)) / (A183*SQRT(2*PI()))</f>
        <v>3.3534801552688798</v>
      </c>
      <c r="E183">
        <f t="shared" si="13"/>
        <v>-0.18864362128068324</v>
      </c>
      <c r="F183" s="7">
        <f xml:space="preserve"> I183 * NORMDIST(-I183*SQRT(A183)/'Input-Graph'!$K$16,0,1,1)</f>
        <v>2.0127575809507259</v>
      </c>
      <c r="G183" s="7">
        <f xml:space="preserve"> - (  'Input-Graph'!$K$16*EXP(Intermediate!J183*Intermediate!A183/(2*'Input-Graph'!$K$16*'Input-Graph'!$K$16)  )/SQRT(2*PI()*Intermediate!A183)  )</f>
        <v>-2.3697479632710725</v>
      </c>
      <c r="H183">
        <f t="shared" si="14"/>
        <v>0.41108582091566337</v>
      </c>
      <c r="I183">
        <f>'Input-Graph'!$K$15 - 'Input-Graph'!$N$16/Intermediate!K183</f>
        <v>103.1215</v>
      </c>
      <c r="J183">
        <f t="shared" si="11"/>
        <v>-10634.043762249999</v>
      </c>
      <c r="K183">
        <f>('Input-Graph'!$N$6 - ((2*'Input-Graph'!A183/'Input-Graph'!$N$8) + 'Input-Graph'!$N$9))*'Input-Graph'!$N$7</f>
        <v>1499636</v>
      </c>
    </row>
    <row r="184" spans="1:11">
      <c r="A184" s="5">
        <f xml:space="preserve"> 'Input-Graph'!$K$16 + 'Input-Graph'!$K$22/'Input-Graph'!A184</f>
        <v>4119.4499701208588</v>
      </c>
      <c r="B184">
        <f xml:space="preserve"> SQRT('Input-Graph'!$K$16/(2*PI())) * 'Input-Graph'!$K$22 * EXP(J184/(2*'Input-Graph'!$K$16)) / ('Input-Graph'!A184*A184)</f>
        <v>0.95264734327284362</v>
      </c>
      <c r="C184">
        <f t="shared" si="12"/>
        <v>-3.542123776549563</v>
      </c>
      <c r="D184">
        <f xml:space="preserve"> POWER('Input-Graph'!$K$16,1.5) * EXP(J184/(2*'Input-Graph'!$K$16)) / (A184*SQRT(2*PI()))</f>
        <v>3.3575526365127293</v>
      </c>
      <c r="E184">
        <f t="shared" si="13"/>
        <v>-0.18457114003683373</v>
      </c>
      <c r="F184" s="7">
        <f xml:space="preserve"> I184 * NORMDIST(-I184*SQRT(A184)/'Input-Graph'!$K$16,0,1,1)</f>
        <v>2.0188886576679841</v>
      </c>
      <c r="G184" s="7">
        <f xml:space="preserve"> - (  'Input-Graph'!$K$16*EXP(Intermediate!J184*Intermediate!A184/(2*'Input-Graph'!$K$16*'Input-Graph'!$K$16)  )/SQRT(2*PI()*Intermediate!A184)  )</f>
        <v>-2.3773193796757823</v>
      </c>
      <c r="H184">
        <f t="shared" si="14"/>
        <v>0.40964548122821176</v>
      </c>
      <c r="I184">
        <f>'Input-Graph'!$K$15 - 'Input-Graph'!$N$16/Intermediate!K184</f>
        <v>103.1215</v>
      </c>
      <c r="J184">
        <f t="shared" si="11"/>
        <v>-10634.043762249999</v>
      </c>
      <c r="K184">
        <f>('Input-Graph'!$N$6 - ((2*'Input-Graph'!A184/'Input-Graph'!$N$8) + 'Input-Graph'!$N$9))*'Input-Graph'!$N$7</f>
        <v>1499634</v>
      </c>
    </row>
    <row r="185" spans="1:11">
      <c r="A185" s="5">
        <f xml:space="preserve"> 'Input-Graph'!$K$16 + 'Input-Graph'!$K$22/'Input-Graph'!A185</f>
        <v>4114.5016686597819</v>
      </c>
      <c r="B185">
        <f xml:space="preserve"> SQRT('Input-Graph'!$K$16/(2*PI())) * 'Input-Graph'!$K$22 * EXP(J185/(2*'Input-Graph'!$K$16)) / ('Input-Graph'!A185*A185)</f>
        <v>0.94860938583477816</v>
      </c>
      <c r="C185">
        <f t="shared" si="12"/>
        <v>-3.542123776549563</v>
      </c>
      <c r="D185">
        <f xml:space="preserve"> POWER('Input-Graph'!$K$16,1.5) * EXP(J185/(2*'Input-Graph'!$K$16)) / (A185*SQRT(2*PI()))</f>
        <v>3.3615905939507953</v>
      </c>
      <c r="E185">
        <f t="shared" si="13"/>
        <v>-0.18053318259876772</v>
      </c>
      <c r="F185" s="7">
        <f xml:space="preserve"> I185 * NORMDIST(-I185*SQRT(A185)/'Input-Graph'!$K$16,0,1,1)</f>
        <v>2.0249723649862577</v>
      </c>
      <c r="G185" s="7">
        <f xml:space="preserve"> - (  'Input-Graph'!$K$16*EXP(Intermediate!J185*Intermediate!A185/(2*'Input-Graph'!$K$16*'Input-Graph'!$K$16)  )/SQRT(2*PI()*Intermediate!A185)  )</f>
        <v>-2.384834025685199</v>
      </c>
      <c r="H185">
        <f t="shared" si="14"/>
        <v>0.40821454253706912</v>
      </c>
      <c r="I185">
        <f>'Input-Graph'!$K$15 - 'Input-Graph'!$N$16/Intermediate!K185</f>
        <v>103.1215</v>
      </c>
      <c r="J185">
        <f t="shared" si="11"/>
        <v>-10634.043762249999</v>
      </c>
      <c r="K185">
        <f>('Input-Graph'!$N$6 - ((2*'Input-Graph'!A185/'Input-Graph'!$N$8) + 'Input-Graph'!$N$9))*'Input-Graph'!$N$7</f>
        <v>1499632</v>
      </c>
    </row>
    <row r="186" spans="1:11">
      <c r="A186" s="5">
        <f xml:space="preserve"> 'Input-Graph'!$K$16 + 'Input-Graph'!$K$22/'Input-Graph'!A186</f>
        <v>4109.6068623496358</v>
      </c>
      <c r="B186">
        <f xml:space="preserve"> SQRT('Input-Graph'!$K$16/(2*PI())) * 'Input-Graph'!$K$22 * EXP(J186/(2*'Input-Graph'!$K$16)) / ('Input-Graph'!A186*A186)</f>
        <v>0.94460551505041057</v>
      </c>
      <c r="C186">
        <f t="shared" si="12"/>
        <v>-3.542123776549563</v>
      </c>
      <c r="D186">
        <f xml:space="preserve"> POWER('Input-Graph'!$K$16,1.5) * EXP(J186/(2*'Input-Graph'!$K$16)) / (A186*SQRT(2*PI()))</f>
        <v>3.365594464735163</v>
      </c>
      <c r="E186">
        <f t="shared" si="13"/>
        <v>-0.17652931181440001</v>
      </c>
      <c r="F186" s="7">
        <f xml:space="preserve"> I186 * NORMDIST(-I186*SQRT(A186)/'Input-Graph'!$K$16,0,1,1)</f>
        <v>2.0310092241586348</v>
      </c>
      <c r="G186" s="7">
        <f xml:space="preserve"> - (  'Input-Graph'!$K$16*EXP(Intermediate!J186*Intermediate!A186/(2*'Input-Graph'!$K$16*'Input-Graph'!$K$16)  )/SQRT(2*PI()*Intermediate!A186)  )</f>
        <v>-2.3922925039070297</v>
      </c>
      <c r="H186">
        <f t="shared" si="14"/>
        <v>0.40679292348761553</v>
      </c>
      <c r="I186">
        <f>'Input-Graph'!$K$15 - 'Input-Graph'!$N$16/Intermediate!K186</f>
        <v>103.1215</v>
      </c>
      <c r="J186">
        <f t="shared" si="11"/>
        <v>-10634.043762249999</v>
      </c>
      <c r="K186">
        <f>('Input-Graph'!$N$6 - ((2*'Input-Graph'!A186/'Input-Graph'!$N$8) + 'Input-Graph'!$N$9))*'Input-Graph'!$N$7</f>
        <v>1499630</v>
      </c>
    </row>
    <row r="187" spans="1:11">
      <c r="A187" s="5">
        <f xml:space="preserve"> 'Input-Graph'!$K$16 + 'Input-Graph'!$K$22/'Input-Graph'!A187</f>
        <v>4104.7646883654052</v>
      </c>
      <c r="B187">
        <f xml:space="preserve"> SQRT('Input-Graph'!$K$16/(2*PI())) * 'Input-Graph'!$K$22 * EXP(J187/(2*'Input-Graph'!$K$16)) / ('Input-Graph'!A187*A187)</f>
        <v>0.94063530111712412</v>
      </c>
      <c r="C187">
        <f t="shared" si="12"/>
        <v>-3.542123776549563</v>
      </c>
      <c r="D187">
        <f xml:space="preserve"> POWER('Input-Graph'!$K$16,1.5) * EXP(J187/(2*'Input-Graph'!$K$16)) / (A187*SQRT(2*PI()))</f>
        <v>3.369564678668449</v>
      </c>
      <c r="E187">
        <f t="shared" si="13"/>
        <v>-0.17255909788111401</v>
      </c>
      <c r="F187" s="7">
        <f xml:space="preserve"> I187 * NORMDIST(-I187*SQRT(A187)/'Input-Graph'!$K$16,0,1,1)</f>
        <v>2.0369997493802674</v>
      </c>
      <c r="G187" s="7">
        <f xml:space="preserve"> - (  'Input-Graph'!$K$16*EXP(Intermediate!J187*Intermediate!A187/(2*'Input-Graph'!$K$16*'Input-Graph'!$K$16)  )/SQRT(2*PI()*Intermediate!A187)  )</f>
        <v>-2.3996954091866125</v>
      </c>
      <c r="H187">
        <f t="shared" si="14"/>
        <v>0.4053805434296649</v>
      </c>
      <c r="I187">
        <f>'Input-Graph'!$K$15 - 'Input-Graph'!$N$16/Intermediate!K187</f>
        <v>103.1215</v>
      </c>
      <c r="J187">
        <f t="shared" si="11"/>
        <v>-10634.043762249999</v>
      </c>
      <c r="K187">
        <f>('Input-Graph'!$N$6 - ((2*'Input-Graph'!A187/'Input-Graph'!$N$8) + 'Input-Graph'!$N$9))*'Input-Graph'!$N$7</f>
        <v>1499628</v>
      </c>
    </row>
    <row r="188" spans="1:11">
      <c r="A188" s="5">
        <f xml:space="preserve"> 'Input-Graph'!$K$16 + 'Input-Graph'!$K$22/'Input-Graph'!A188</f>
        <v>4099.9743023382252</v>
      </c>
      <c r="B188">
        <f xml:space="preserve"> SQRT('Input-Graph'!$K$16/(2*PI())) * 'Input-Graph'!$K$22 * EXP(J188/(2*'Input-Graph'!$K$16)) / ('Input-Graph'!A188*A188)</f>
        <v>0.93669832142796672</v>
      </c>
      <c r="C188">
        <f t="shared" si="12"/>
        <v>-3.542123776549563</v>
      </c>
      <c r="D188">
        <f xml:space="preserve"> POWER('Input-Graph'!$K$16,1.5) * EXP(J188/(2*'Input-Graph'!$K$16)) / (A188*SQRT(2*PI()))</f>
        <v>3.3735016583576067</v>
      </c>
      <c r="E188">
        <f t="shared" si="13"/>
        <v>-0.16862211819195627</v>
      </c>
      <c r="F188" s="7">
        <f xml:space="preserve"> I188 * NORMDIST(-I188*SQRT(A188)/'Input-Graph'!$K$16,0,1,1)</f>
        <v>2.0429444478914327</v>
      </c>
      <c r="G188" s="7">
        <f xml:space="preserve"> - (  'Input-Graph'!$K$16*EXP(Intermediate!J188*Intermediate!A188/(2*'Input-Graph'!$K$16*'Input-Graph'!$K$16)  )/SQRT(2*PI()*Intermediate!A188)  )</f>
        <v>-2.4070433287103543</v>
      </c>
      <c r="H188">
        <f t="shared" si="14"/>
        <v>0.40397732241708884</v>
      </c>
      <c r="I188">
        <f>'Input-Graph'!$K$15 - 'Input-Graph'!$N$16/Intermediate!K188</f>
        <v>103.1215</v>
      </c>
      <c r="J188">
        <f t="shared" si="11"/>
        <v>-10634.043762249999</v>
      </c>
      <c r="K188">
        <f>('Input-Graph'!$N$6 - ((2*'Input-Graph'!A188/'Input-Graph'!$N$8) + 'Input-Graph'!$N$9))*'Input-Graph'!$N$7</f>
        <v>1499626</v>
      </c>
    </row>
    <row r="189" spans="1:11">
      <c r="A189" s="5">
        <f xml:space="preserve"> 'Input-Graph'!$K$16 + 'Input-Graph'!$K$22/'Input-Graph'!A189</f>
        <v>4095.234877864526</v>
      </c>
      <c r="B189">
        <f xml:space="preserve"> SQRT('Input-Graph'!$K$16/(2*PI())) * 'Input-Graph'!$K$22 * EXP(J189/(2*'Input-Graph'!$K$16)) / ('Input-Graph'!A189*A189)</f>
        <v>0.93279416042169427</v>
      </c>
      <c r="C189">
        <f t="shared" si="12"/>
        <v>-3.542123776549563</v>
      </c>
      <c r="D189">
        <f xml:space="preserve"> POWER('Input-Graph'!$K$16,1.5) * EXP(J189/(2*'Input-Graph'!$K$16)) / (A189*SQRT(2*PI()))</f>
        <v>3.377405819363879</v>
      </c>
      <c r="E189">
        <f t="shared" si="13"/>
        <v>-0.16471795718568405</v>
      </c>
      <c r="F189" s="7">
        <f xml:space="preserve"> I189 * NORMDIST(-I189*SQRT(A189)/'Input-Graph'!$K$16,0,1,1)</f>
        <v>2.0488438200793819</v>
      </c>
      <c r="G189" s="7">
        <f xml:space="preserve"> - (  'Input-Graph'!$K$16*EXP(Intermediate!J189*Intermediate!A189/(2*'Input-Graph'!$K$16*'Input-Graph'!$K$16)  )/SQRT(2*PI()*Intermediate!A189)  )</f>
        <v>-2.4143368421083125</v>
      </c>
      <c r="H189">
        <f t="shared" si="14"/>
        <v>0.40258318120707948</v>
      </c>
      <c r="I189">
        <f>'Input-Graph'!$K$15 - 'Input-Graph'!$N$16/Intermediate!K189</f>
        <v>103.1215</v>
      </c>
      <c r="J189">
        <f t="shared" si="11"/>
        <v>-10634.043762249999</v>
      </c>
      <c r="K189">
        <f>('Input-Graph'!$N$6 - ((2*'Input-Graph'!A189/'Input-Graph'!$N$8) + 'Input-Graph'!$N$9))*'Input-Graph'!$N$7</f>
        <v>1499624</v>
      </c>
    </row>
    <row r="190" spans="1:11">
      <c r="A190" s="5">
        <f xml:space="preserve"> 'Input-Graph'!$K$16 + 'Input-Graph'!$K$22/'Input-Graph'!A190</f>
        <v>4090.5456060307602</v>
      </c>
      <c r="B190">
        <f xml:space="preserve"> SQRT('Input-Graph'!$K$16/(2*PI())) * 'Input-Graph'!$K$22 * EXP(J190/(2*'Input-Graph'!$K$16)) / ('Input-Graph'!A190*A190)</f>
        <v>0.92892240943654669</v>
      </c>
      <c r="C190">
        <f t="shared" si="12"/>
        <v>-3.542123776549563</v>
      </c>
      <c r="D190">
        <f xml:space="preserve"> POWER('Input-Graph'!$K$16,1.5) * EXP(J190/(2*'Input-Graph'!$K$16)) / (A190*SQRT(2*PI()))</f>
        <v>3.3812775703490261</v>
      </c>
      <c r="E190">
        <f t="shared" si="13"/>
        <v>-0.16084620620053691</v>
      </c>
      <c r="F190" s="7">
        <f xml:space="preserve"> I190 * NORMDIST(-I190*SQRT(A190)/'Input-Graph'!$K$16,0,1,1)</f>
        <v>2.0546983595789174</v>
      </c>
      <c r="G190" s="7">
        <f xml:space="preserve"> - (  'Input-Graph'!$K$16*EXP(Intermediate!J190*Intermediate!A190/(2*'Input-Graph'!$K$16*'Input-Graph'!$K$16)  )/SQRT(2*PI()*Intermediate!A190)  )</f>
        <v>-2.4215765215558882</v>
      </c>
      <c r="H190">
        <f t="shared" si="14"/>
        <v>0.4011980412590388</v>
      </c>
      <c r="I190">
        <f>'Input-Graph'!$K$15 - 'Input-Graph'!$N$16/Intermediate!K190</f>
        <v>103.1215</v>
      </c>
      <c r="J190">
        <f t="shared" si="11"/>
        <v>-10634.043762249999</v>
      </c>
      <c r="K190">
        <f>('Input-Graph'!$N$6 - ((2*'Input-Graph'!A190/'Input-Graph'!$N$8) + 'Input-Graph'!$N$9))*'Input-Graph'!$N$7</f>
        <v>1499622</v>
      </c>
    </row>
    <row r="191" spans="1:11">
      <c r="A191" s="5">
        <f xml:space="preserve"> 'Input-Graph'!$K$16 + 'Input-Graph'!$K$22/'Input-Graph'!A191</f>
        <v>4085.9056949531387</v>
      </c>
      <c r="B191">
        <f xml:space="preserve"> SQRT('Input-Graph'!$K$16/(2*PI())) * 'Input-Graph'!$K$22 * EXP(J191/(2*'Input-Graph'!$K$16)) / ('Input-Graph'!A191*A191)</f>
        <v>0.92508266656765181</v>
      </c>
      <c r="C191">
        <f t="shared" si="12"/>
        <v>-3.542123776549563</v>
      </c>
      <c r="D191">
        <f xml:space="preserve"> POWER('Input-Graph'!$K$16,1.5) * EXP(J191/(2*'Input-Graph'!$K$16)) / (A191*SQRT(2*PI()))</f>
        <v>3.3851173132179215</v>
      </c>
      <c r="E191">
        <f t="shared" si="13"/>
        <v>-0.15700646333164148</v>
      </c>
      <c r="F191" s="7">
        <f xml:space="preserve"> I191 * NORMDIST(-I191*SQRT(A191)/'Input-Graph'!$K$16,0,1,1)</f>
        <v>2.0605085533716787</v>
      </c>
      <c r="G191" s="7">
        <f xml:space="preserve"> - (  'Input-Graph'!$K$16*EXP(Intermediate!J191*Intermediate!A191/(2*'Input-Graph'!$K$16*'Input-Graph'!$K$16)  )/SQRT(2*PI()*Intermediate!A191)  )</f>
        <v>-2.4287629318745889</v>
      </c>
      <c r="H191">
        <f t="shared" si="14"/>
        <v>0.39982182473310024</v>
      </c>
      <c r="I191">
        <f>'Input-Graph'!$K$15 - 'Input-Graph'!$N$16/Intermediate!K191</f>
        <v>103.1215</v>
      </c>
      <c r="J191">
        <f t="shared" si="11"/>
        <v>-10634.043762249999</v>
      </c>
      <c r="K191">
        <f>('Input-Graph'!$N$6 - ((2*'Input-Graph'!A191/'Input-Graph'!$N$8) + 'Input-Graph'!$N$9))*'Input-Graph'!$N$7</f>
        <v>1499620</v>
      </c>
    </row>
    <row r="192" spans="1:11">
      <c r="A192" s="5">
        <f xml:space="preserve"> 'Input-Graph'!$K$16 + 'Input-Graph'!$K$22/'Input-Graph'!A192</f>
        <v>4081.3143693318279</v>
      </c>
      <c r="B192">
        <f xml:space="preserve"> SQRT('Input-Graph'!$K$16/(2*PI())) * 'Input-Graph'!$K$22 * EXP(J192/(2*'Input-Graph'!$K$16)) / ('Input-Graph'!A192*A192)</f>
        <v>0.92127453652794955</v>
      </c>
      <c r="C192">
        <f t="shared" si="12"/>
        <v>-3.542123776549563</v>
      </c>
      <c r="D192">
        <f xml:space="preserve"> POWER('Input-Graph'!$K$16,1.5) * EXP(J192/(2*'Input-Graph'!$K$16)) / (A192*SQRT(2*PI()))</f>
        <v>3.3889254432576239</v>
      </c>
      <c r="E192">
        <f t="shared" si="13"/>
        <v>-0.1531983332919391</v>
      </c>
      <c r="F192" s="7">
        <f xml:space="preserve"> I192 * NORMDIST(-I192*SQRT(A192)/'Input-Graph'!$K$16,0,1,1)</f>
        <v>2.066274881884461</v>
      </c>
      <c r="G192" s="7">
        <f xml:space="preserve"> - (  'Input-Graph'!$K$16*EXP(Intermediate!J192*Intermediate!A192/(2*'Input-Graph'!$K$16*'Input-Graph'!$K$16)  )/SQRT(2*PI()*Intermediate!A192)  )</f>
        <v>-2.435896630631845</v>
      </c>
      <c r="H192">
        <f t="shared" si="14"/>
        <v>0.39845445448862638</v>
      </c>
      <c r="I192">
        <f>'Input-Graph'!$K$15 - 'Input-Graph'!$N$16/Intermediate!K192</f>
        <v>103.1215</v>
      </c>
      <c r="J192">
        <f t="shared" si="11"/>
        <v>-10634.043762249999</v>
      </c>
      <c r="K192">
        <f>('Input-Graph'!$N$6 - ((2*'Input-Graph'!A192/'Input-Graph'!$N$8) + 'Input-Graph'!$N$9))*'Input-Graph'!$N$7</f>
        <v>1499618</v>
      </c>
    </row>
    <row r="193" spans="1:11">
      <c r="A193" s="5">
        <f xml:space="preserve"> 'Input-Graph'!$K$16 + 'Input-Graph'!$K$22/'Input-Graph'!A193</f>
        <v>4076.7708700190724</v>
      </c>
      <c r="B193">
        <f xml:space="preserve"> SQRT('Input-Graph'!$K$16/(2*PI())) * 'Input-Graph'!$K$22 * EXP(J193/(2*'Input-Graph'!$K$16)) / ('Input-Graph'!A193*A193)</f>
        <v>0.91749763051254007</v>
      </c>
      <c r="C193">
        <f t="shared" si="12"/>
        <v>-3.542123776549563</v>
      </c>
      <c r="D193">
        <f xml:space="preserve"> POWER('Input-Graph'!$K$16,1.5) * EXP(J193/(2*'Input-Graph'!$K$16)) / (A193*SQRT(2*PI()))</f>
        <v>3.392702349273033</v>
      </c>
      <c r="E193">
        <f t="shared" si="13"/>
        <v>-0.14942142727652996</v>
      </c>
      <c r="F193" s="7">
        <f xml:space="preserve"> I193 * NORMDIST(-I193*SQRT(A193)/'Input-Graph'!$K$16,0,1,1)</f>
        <v>2.0719978190858002</v>
      </c>
      <c r="G193" s="7">
        <f xml:space="preserve"> - (  'Input-Graph'!$K$16*EXP(Intermediate!J193*Intermediate!A193/(2*'Input-Graph'!$K$16*'Input-Graph'!$K$16)  )/SQRT(2*PI()*Intermediate!A193)  )</f>
        <v>-2.4429781682398719</v>
      </c>
      <c r="H193">
        <f t="shared" si="14"/>
        <v>0.39709585408193826</v>
      </c>
      <c r="I193">
        <f>'Input-Graph'!$K$15 - 'Input-Graph'!$N$16/Intermediate!K193</f>
        <v>103.1215</v>
      </c>
      <c r="J193">
        <f t="shared" si="11"/>
        <v>-10634.043762249999</v>
      </c>
      <c r="K193">
        <f>('Input-Graph'!$N$6 - ((2*'Input-Graph'!A193/'Input-Graph'!$N$8) + 'Input-Graph'!$N$9))*'Input-Graph'!$N$7</f>
        <v>1499616</v>
      </c>
    </row>
    <row r="194" spans="1:11">
      <c r="A194" s="5">
        <f xml:space="preserve"> 'Input-Graph'!$K$16 + 'Input-Graph'!$K$22/'Input-Graph'!A194</f>
        <v>4072.2744536007494</v>
      </c>
      <c r="B194">
        <f xml:space="preserve"> SQRT('Input-Graph'!$K$16/(2*PI())) * 'Input-Graph'!$K$22 * EXP(J194/(2*'Input-Graph'!$K$16)) / ('Input-Graph'!A194*A194)</f>
        <v>0.91375156606635199</v>
      </c>
      <c r="C194">
        <f t="shared" si="12"/>
        <v>-3.542123776549563</v>
      </c>
      <c r="D194">
        <f xml:space="preserve"> POWER('Input-Graph'!$K$16,1.5) * EXP(J194/(2*'Input-Graph'!$K$16)) / (A194*SQRT(2*PI()))</f>
        <v>3.3964484137192215</v>
      </c>
      <c r="E194">
        <f t="shared" si="13"/>
        <v>-0.14567536283034155</v>
      </c>
      <c r="F194" s="7">
        <f xml:space="preserve"> I194 * NORMDIST(-I194*SQRT(A194)/'Input-Graph'!$K$16,0,1,1)</f>
        <v>2.077677832581855</v>
      </c>
      <c r="G194" s="7">
        <f xml:space="preserve"> - (  'Input-Graph'!$K$16*EXP(Intermediate!J194*Intermediate!A194/(2*'Input-Graph'!$K$16*'Input-Graph'!$K$16)  )/SQRT(2*PI()*Intermediate!A194)  )</f>
        <v>-2.4500080880535067</v>
      </c>
      <c r="H194">
        <f t="shared" si="14"/>
        <v>0.39574594776435879</v>
      </c>
      <c r="I194">
        <f>'Input-Graph'!$K$15 - 'Input-Graph'!$N$16/Intermediate!K194</f>
        <v>103.1215</v>
      </c>
      <c r="J194">
        <f t="shared" si="11"/>
        <v>-10634.043762249999</v>
      </c>
      <c r="K194">
        <f>('Input-Graph'!$N$6 - ((2*'Input-Graph'!A194/'Input-Graph'!$N$8) + 'Input-Graph'!$N$9))*'Input-Graph'!$N$7</f>
        <v>1499614</v>
      </c>
    </row>
    <row r="195" spans="1:11">
      <c r="A195" s="5">
        <f xml:space="preserve"> 'Input-Graph'!$K$16 + 'Input-Graph'!$K$22/'Input-Graph'!A195</f>
        <v>4067.8243919908628</v>
      </c>
      <c r="B195">
        <f xml:space="preserve"> SQRT('Input-Graph'!$K$16/(2*PI())) * 'Input-Graph'!$K$22 * EXP(J195/(2*'Input-Graph'!$K$16)) / ('Input-Graph'!A195*A195)</f>
        <v>0.91003596695504052</v>
      </c>
      <c r="C195">
        <f t="shared" si="12"/>
        <v>-3.542123776549563</v>
      </c>
      <c r="D195">
        <f xml:space="preserve"> POWER('Input-Graph'!$K$16,1.5) * EXP(J195/(2*'Input-Graph'!$K$16)) / (A195*SQRT(2*PI()))</f>
        <v>3.4001640128305328</v>
      </c>
      <c r="E195">
        <f t="shared" si="13"/>
        <v>-0.14195976371903019</v>
      </c>
      <c r="F195" s="7">
        <f xml:space="preserve"> I195 * NORMDIST(-I195*SQRT(A195)/'Input-Graph'!$K$16,0,1,1)</f>
        <v>2.0833153837105511</v>
      </c>
      <c r="G195" s="7">
        <f xml:space="preserve"> - (  'Input-Graph'!$K$16*EXP(Intermediate!J195*Intermediate!A195/(2*'Input-Graph'!$K$16*'Input-Graph'!$K$16)  )/SQRT(2*PI()*Intermediate!A195)  )</f>
        <v>-2.4569869264670618</v>
      </c>
      <c r="H195">
        <f t="shared" si="14"/>
        <v>0.39440466047949974</v>
      </c>
      <c r="I195">
        <f>'Input-Graph'!$K$15 - 'Input-Graph'!$N$16/Intermediate!K195</f>
        <v>103.1215</v>
      </c>
      <c r="J195">
        <f t="shared" ref="J195:J258" si="15" xml:space="preserve"> -I195*I195</f>
        <v>-10634.043762249999</v>
      </c>
      <c r="K195">
        <f>('Input-Graph'!$N$6 - ((2*'Input-Graph'!A195/'Input-Graph'!$N$8) + 'Input-Graph'!$N$9))*'Input-Graph'!$N$7</f>
        <v>1499612</v>
      </c>
    </row>
    <row r="196" spans="1:11">
      <c r="A196" s="5">
        <f xml:space="preserve"> 'Input-Graph'!$K$16 + 'Input-Graph'!$K$22/'Input-Graph'!A196</f>
        <v>4063.4199720385136</v>
      </c>
      <c r="B196">
        <f xml:space="preserve"> SQRT('Input-Graph'!$K$16/(2*PI())) * 'Input-Graph'!$K$22 * EXP(J196/(2*'Input-Graph'!$K$16)) / ('Input-Graph'!A196*A196)</f>
        <v>0.90635046303902311</v>
      </c>
      <c r="C196">
        <f t="shared" si="12"/>
        <v>-3.542123776549563</v>
      </c>
      <c r="D196">
        <f xml:space="preserve"> POWER('Input-Graph'!$K$16,1.5) * EXP(J196/(2*'Input-Graph'!$K$16)) / (A196*SQRT(2*PI()))</f>
        <v>3.4038495167465497</v>
      </c>
      <c r="E196">
        <f t="shared" si="13"/>
        <v>-0.13827425980301333</v>
      </c>
      <c r="F196" s="7">
        <f xml:space="preserve"> I196 * NORMDIST(-I196*SQRT(A196)/'Input-Graph'!$K$16,0,1,1)</f>
        <v>2.0889109276348417</v>
      </c>
      <c r="G196" s="7">
        <f xml:space="preserve"> - (  'Input-Graph'!$K$16*EXP(Intermediate!J196*Intermediate!A196/(2*'Input-Graph'!$K$16*'Input-Graph'!$K$16)  )/SQRT(2*PI()*Intermediate!A196)  )</f>
        <v>-2.4639152130101381</v>
      </c>
      <c r="H196">
        <f t="shared" si="14"/>
        <v>0.39307191786071316</v>
      </c>
      <c r="I196">
        <f>'Input-Graph'!$K$15 - 'Input-Graph'!$N$16/Intermediate!K196</f>
        <v>103.1215</v>
      </c>
      <c r="J196">
        <f t="shared" si="15"/>
        <v>-10634.043762249999</v>
      </c>
      <c r="K196">
        <f>('Input-Graph'!$N$6 - ((2*'Input-Graph'!A196/'Input-Graph'!$N$8) + 'Input-Graph'!$N$9))*'Input-Graph'!$N$7</f>
        <v>1499610</v>
      </c>
    </row>
    <row r="197" spans="1:11">
      <c r="A197" s="5">
        <f xml:space="preserve"> 'Input-Graph'!$K$16 + 'Input-Graph'!$K$22/'Input-Graph'!A197</f>
        <v>4059.0604951469027</v>
      </c>
      <c r="B197">
        <f xml:space="preserve"> SQRT('Input-Graph'!$K$16/(2*PI())) * 'Input-Graph'!$K$22 * EXP(J197/(2*'Input-Graph'!$K$16)) / ('Input-Graph'!A197*A197)</f>
        <v>0.90269469015056303</v>
      </c>
      <c r="C197">
        <f t="shared" si="12"/>
        <v>-3.542123776549563</v>
      </c>
      <c r="D197">
        <f xml:space="preserve"> POWER('Input-Graph'!$K$16,1.5) * EXP(J197/(2*'Input-Graph'!$K$16)) / (A197*SQRT(2*PI()))</f>
        <v>3.4075052896350102</v>
      </c>
      <c r="E197">
        <f t="shared" si="13"/>
        <v>-0.1346184869145528</v>
      </c>
      <c r="F197" s="7">
        <f xml:space="preserve"> I197 * NORMDIST(-I197*SQRT(A197)/'Input-Graph'!$K$16,0,1,1)</f>
        <v>2.0944649134345288</v>
      </c>
      <c r="G197" s="7">
        <f xml:space="preserve"> - (  'Input-Graph'!$K$16*EXP(Intermediate!J197*Intermediate!A197/(2*'Input-Graph'!$K$16*'Input-Graph'!$K$16)  )/SQRT(2*PI()*Intermediate!A197)  )</f>
        <v>-2.4707934704423957</v>
      </c>
      <c r="H197">
        <f t="shared" si="14"/>
        <v>0.39174764622814351</v>
      </c>
      <c r="I197">
        <f>'Input-Graph'!$K$15 - 'Input-Graph'!$N$16/Intermediate!K197</f>
        <v>103.1215</v>
      </c>
      <c r="J197">
        <f t="shared" si="15"/>
        <v>-10634.043762249999</v>
      </c>
      <c r="K197">
        <f>('Input-Graph'!$N$6 - ((2*'Input-Graph'!A197/'Input-Graph'!$N$8) + 'Input-Graph'!$N$9))*'Input-Graph'!$N$7</f>
        <v>1499608</v>
      </c>
    </row>
    <row r="198" spans="1:11">
      <c r="A198" s="5">
        <f xml:space="preserve"> 'Input-Graph'!$K$16 + 'Input-Graph'!$K$22/'Input-Graph'!A198</f>
        <v>4054.7452769039373</v>
      </c>
      <c r="B198">
        <f xml:space="preserve"> SQRT('Input-Graph'!$K$16/(2*PI())) * 'Input-Graph'!$K$22 * EXP(J198/(2*'Input-Graph'!$K$16)) / ('Input-Graph'!A198*A198)</f>
        <v>0.89906828997381472</v>
      </c>
      <c r="C198">
        <f t="shared" si="12"/>
        <v>-3.542123776549563</v>
      </c>
      <c r="D198">
        <f xml:space="preserve"> POWER('Input-Graph'!$K$16,1.5) * EXP(J198/(2*'Input-Graph'!$K$16)) / (A198*SQRT(2*PI()))</f>
        <v>3.4111316898117585</v>
      </c>
      <c r="E198">
        <f t="shared" si="13"/>
        <v>-0.13099208673780449</v>
      </c>
      <c r="F198" s="7">
        <f xml:space="preserve"> I198 * NORMDIST(-I198*SQRT(A198)/'Input-Graph'!$K$16,0,1,1)</f>
        <v>2.0999777841967409</v>
      </c>
      <c r="G198" s="7">
        <f xml:space="preserve"> - (  'Input-Graph'!$K$16*EXP(Intermediate!J198*Intermediate!A198/(2*'Input-Graph'!$K$16*'Input-Graph'!$K$16)  )/SQRT(2*PI()*Intermediate!A198)  )</f>
        <v>-2.477622214847274</v>
      </c>
      <c r="H198">
        <f t="shared" si="14"/>
        <v>0.39043177258547734</v>
      </c>
      <c r="I198">
        <f>'Input-Graph'!$K$15 - 'Input-Graph'!$N$16/Intermediate!K198</f>
        <v>103.1215</v>
      </c>
      <c r="J198">
        <f t="shared" si="15"/>
        <v>-10634.043762249999</v>
      </c>
      <c r="K198">
        <f>('Input-Graph'!$N$6 - ((2*'Input-Graph'!A198/'Input-Graph'!$N$8) + 'Input-Graph'!$N$9))*'Input-Graph'!$N$7</f>
        <v>1499606</v>
      </c>
    </row>
    <row r="199" spans="1:11">
      <c r="A199" s="5">
        <f xml:space="preserve"> 'Input-Graph'!$K$16 + 'Input-Graph'!$K$22/'Input-Graph'!A199</f>
        <v>4050.4736467240323</v>
      </c>
      <c r="B199">
        <f xml:space="preserve"> SQRT('Input-Graph'!$K$16/(2*PI())) * 'Input-Graph'!$K$22 * EXP(J199/(2*'Input-Graph'!$K$16)) / ('Input-Graph'!A199*A199)</f>
        <v>0.89547090992775147</v>
      </c>
      <c r="C199">
        <f t="shared" si="12"/>
        <v>-3.542123776549563</v>
      </c>
      <c r="D199">
        <f xml:space="preserve"> POWER('Input-Graph'!$K$16,1.5) * EXP(J199/(2*'Input-Graph'!$K$16)) / (A199*SQRT(2*PI()))</f>
        <v>3.4147290698578221</v>
      </c>
      <c r="E199">
        <f t="shared" si="13"/>
        <v>-0.12739470669174091</v>
      </c>
      <c r="F199" s="7">
        <f xml:space="preserve"> I199 * NORMDIST(-I199*SQRT(A199)/'Input-Graph'!$K$16,0,1,1)</f>
        <v>2.1054499771053838</v>
      </c>
      <c r="G199" s="7">
        <f xml:space="preserve"> - (  'Input-Graph'!$K$16*EXP(Intermediate!J199*Intermediate!A199/(2*'Input-Graph'!$K$16*'Input-Graph'!$K$16)  )/SQRT(2*PI()*Intermediate!A199)  )</f>
        <v>-2.4844019557246453</v>
      </c>
      <c r="H199">
        <f t="shared" si="14"/>
        <v>0.389124224616749</v>
      </c>
      <c r="I199">
        <f>'Input-Graph'!$K$15 - 'Input-Graph'!$N$16/Intermediate!K199</f>
        <v>103.1215</v>
      </c>
      <c r="J199">
        <f t="shared" si="15"/>
        <v>-10634.043762249999</v>
      </c>
      <c r="K199">
        <f>('Input-Graph'!$N$6 - ((2*'Input-Graph'!A199/'Input-Graph'!$N$8) + 'Input-Graph'!$N$9))*'Input-Graph'!$N$7</f>
        <v>1499604</v>
      </c>
    </row>
    <row r="200" spans="1:11">
      <c r="A200" s="5">
        <f xml:space="preserve"> 'Input-Graph'!$K$16 + 'Input-Graph'!$K$22/'Input-Graph'!A200</f>
        <v>4046.2449475007093</v>
      </c>
      <c r="B200">
        <f xml:space="preserve"> SQRT('Input-Graph'!$K$16/(2*PI())) * 'Input-Graph'!$K$22 * EXP(J200/(2*'Input-Graph'!$K$16)) / ('Input-Graph'!A200*A200)</f>
        <v>0.89190220305188983</v>
      </c>
      <c r="C200">
        <f t="shared" si="12"/>
        <v>-3.542123776549563</v>
      </c>
      <c r="D200">
        <f xml:space="preserve"> POWER('Input-Graph'!$K$16,1.5) * EXP(J200/(2*'Input-Graph'!$K$16)) / (A200*SQRT(2*PI()))</f>
        <v>3.4182977767336835</v>
      </c>
      <c r="E200">
        <f t="shared" si="13"/>
        <v>-0.1238259998158795</v>
      </c>
      <c r="F200" s="7">
        <f xml:space="preserve"> I200 * NORMDIST(-I200*SQRT(A200)/'Input-Graph'!$K$16,0,1,1)</f>
        <v>2.1108819235292269</v>
      </c>
      <c r="G200" s="7">
        <f xml:space="preserve"> - (  'Input-Graph'!$K$16*EXP(Intermediate!J200*Intermediate!A200/(2*'Input-Graph'!$K$16*'Input-Graph'!$K$16)  )/SQRT(2*PI()*Intermediate!A200)  )</f>
        <v>-2.4911331960823966</v>
      </c>
      <c r="H200">
        <f t="shared" si="14"/>
        <v>0.38782493068284074</v>
      </c>
      <c r="I200">
        <f>'Input-Graph'!$K$15 - 'Input-Graph'!$N$16/Intermediate!K200</f>
        <v>103.1215</v>
      </c>
      <c r="J200">
        <f t="shared" si="15"/>
        <v>-10634.043762249999</v>
      </c>
      <c r="K200">
        <f>('Input-Graph'!$N$6 - ((2*'Input-Graph'!A200/'Input-Graph'!$N$8) + 'Input-Graph'!$N$9))*'Input-Graph'!$N$7</f>
        <v>1499602</v>
      </c>
    </row>
    <row r="201" spans="1:11">
      <c r="A201" s="5">
        <f xml:space="preserve"> 'Input-Graph'!$K$16 + 'Input-Graph'!$K$22/'Input-Graph'!A201</f>
        <v>4042.0585352696198</v>
      </c>
      <c r="B201">
        <f xml:space="preserve"> SQRT('Input-Graph'!$K$16/(2*PI())) * 'Input-Graph'!$K$22 * EXP(J201/(2*'Input-Graph'!$K$16)) / ('Input-Graph'!A201*A201)</f>
        <v>0.88836182789473717</v>
      </c>
      <c r="C201">
        <f t="shared" si="12"/>
        <v>-3.542123776549563</v>
      </c>
      <c r="D201">
        <f xml:space="preserve"> POWER('Input-Graph'!$K$16,1.5) * EXP(J201/(2*'Input-Graph'!$K$16)) / (A201*SQRT(2*PI()))</f>
        <v>3.4218381518908356</v>
      </c>
      <c r="E201">
        <f t="shared" si="13"/>
        <v>-0.12028562465872739</v>
      </c>
      <c r="F201" s="7">
        <f xml:space="preserve"> I201 * NORMDIST(-I201*SQRT(A201)/'Input-Graph'!$K$16,0,1,1)</f>
        <v>2.1162740491087764</v>
      </c>
      <c r="G201" s="7">
        <f xml:space="preserve"> - (  'Input-Graph'!$K$16*EXP(Intermediate!J201*Intermediate!A201/(2*'Input-Graph'!$K$16*'Input-Graph'!$K$16)  )/SQRT(2*PI()*Intermediate!A201)  )</f>
        <v>-2.4978164325269367</v>
      </c>
      <c r="H201">
        <f t="shared" si="14"/>
        <v>0.38653381981784962</v>
      </c>
      <c r="I201">
        <f>'Input-Graph'!$K$15 - 'Input-Graph'!$N$16/Intermediate!K201</f>
        <v>103.1215</v>
      </c>
      <c r="J201">
        <f t="shared" si="15"/>
        <v>-10634.043762249999</v>
      </c>
      <c r="K201">
        <f>('Input-Graph'!$N$6 - ((2*'Input-Graph'!A201/'Input-Graph'!$N$8) + 'Input-Graph'!$N$9))*'Input-Graph'!$N$7</f>
        <v>1499600</v>
      </c>
    </row>
    <row r="202" spans="1:11">
      <c r="A202" s="5">
        <f xml:space="preserve"> 'Input-Graph'!$K$16 + 'Input-Graph'!$K$22/'Input-Graph'!A202</f>
        <v>4037.9137788816251</v>
      </c>
      <c r="B202">
        <f xml:space="preserve"> SQRT('Input-Graph'!$K$16/(2*PI())) * 'Input-Graph'!$K$22 * EXP(J202/(2*'Input-Graph'!$K$16)) / ('Input-Graph'!A202*A202)</f>
        <v>0.88484944840488577</v>
      </c>
      <c r="C202">
        <f t="shared" si="12"/>
        <v>-3.542123776549563</v>
      </c>
      <c r="D202">
        <f xml:space="preserve"> POWER('Input-Graph'!$K$16,1.5) * EXP(J202/(2*'Input-Graph'!$K$16)) / (A202*SQRT(2*PI()))</f>
        <v>3.4253505313806869</v>
      </c>
      <c r="E202">
        <f t="shared" si="13"/>
        <v>-0.11677324516887611</v>
      </c>
      <c r="F202" s="7">
        <f xml:space="preserve"> I202 * NORMDIST(-I202*SQRT(A202)/'Input-Graph'!$K$16,0,1,1)</f>
        <v>2.1216267738418675</v>
      </c>
      <c r="G202" s="7">
        <f xml:space="preserve"> - (  'Input-Graph'!$K$16*EXP(Intermediate!J202*Intermediate!A202/(2*'Input-Graph'!$K$16*'Input-Graph'!$K$16)  )/SQRT(2*PI()*Intermediate!A202)  )</f>
        <v>-2.5044521553526056</v>
      </c>
      <c r="H202">
        <f t="shared" si="14"/>
        <v>0.38525082172527148</v>
      </c>
      <c r="I202">
        <f>'Input-Graph'!$K$15 - 'Input-Graph'!$N$16/Intermediate!K202</f>
        <v>103.1215</v>
      </c>
      <c r="J202">
        <f t="shared" si="15"/>
        <v>-10634.043762249999</v>
      </c>
      <c r="K202">
        <f>('Input-Graph'!$N$6 - ((2*'Input-Graph'!A202/'Input-Graph'!$N$8) + 'Input-Graph'!$N$9))*'Input-Graph'!$N$7</f>
        <v>1499598</v>
      </c>
    </row>
    <row r="203" spans="1:11">
      <c r="A203" s="5">
        <f xml:space="preserve"> 'Input-Graph'!$K$16 + 'Input-Graph'!$K$22/'Input-Graph'!A203</f>
        <v>4033.8100596855911</v>
      </c>
      <c r="B203">
        <f xml:space="preserve"> SQRT('Input-Graph'!$K$16/(2*PI())) * 'Input-Graph'!$K$22 * EXP(J203/(2*'Input-Graph'!$K$16)) / ('Input-Graph'!A203*A203)</f>
        <v>0.88136473382467884</v>
      </c>
      <c r="C203">
        <f t="shared" si="12"/>
        <v>-3.542123776549563</v>
      </c>
      <c r="D203">
        <f xml:space="preserve"> POWER('Input-Graph'!$K$16,1.5) * EXP(J203/(2*'Input-Graph'!$K$16)) / (A203*SQRT(2*PI()))</f>
        <v>3.4288352459608946</v>
      </c>
      <c r="E203">
        <f t="shared" si="13"/>
        <v>-0.11328853058866839</v>
      </c>
      <c r="F203" s="7">
        <f xml:space="preserve"> I203 * NORMDIST(-I203*SQRT(A203)/'Input-Graph'!$K$16,0,1,1)</f>
        <v>2.1269405121679488</v>
      </c>
      <c r="G203" s="7">
        <f xml:space="preserve"> - (  'Input-Graph'!$K$16*EXP(Intermediate!J203*Intermediate!A203/(2*'Input-Graph'!$K$16*'Input-Graph'!$K$16)  )/SQRT(2*PI()*Intermediate!A203)  )</f>
        <v>-2.5110408486300066</v>
      </c>
      <c r="H203">
        <f t="shared" si="14"/>
        <v>0.38397586677395257</v>
      </c>
      <c r="I203">
        <f>'Input-Graph'!$K$15 - 'Input-Graph'!$N$16/Intermediate!K203</f>
        <v>103.1215</v>
      </c>
      <c r="J203">
        <f t="shared" si="15"/>
        <v>-10634.043762249999</v>
      </c>
      <c r="K203">
        <f>('Input-Graph'!$N$6 - ((2*'Input-Graph'!A203/'Input-Graph'!$N$8) + 'Input-Graph'!$N$9))*'Input-Graph'!$N$7</f>
        <v>1499596</v>
      </c>
    </row>
    <row r="204" spans="1:11">
      <c r="A204" s="5">
        <f xml:space="preserve"> 'Input-Graph'!$K$16 + 'Input-Graph'!$K$22/'Input-Graph'!A204</f>
        <v>4029.7467712205525</v>
      </c>
      <c r="B204">
        <f xml:space="preserve"> SQRT('Input-Graph'!$K$16/(2*PI())) * 'Input-Graph'!$K$22 * EXP(J204/(2*'Input-Graph'!$K$16)) / ('Input-Graph'!A204*A204)</f>
        <v>0.87790735858638036</v>
      </c>
      <c r="C204">
        <f t="shared" si="12"/>
        <v>-3.542123776549563</v>
      </c>
      <c r="D204">
        <f xml:space="preserve"> POWER('Input-Graph'!$K$16,1.5) * EXP(J204/(2*'Input-Graph'!$K$16)) / (A204*SQRT(2*PI()))</f>
        <v>3.4322926211991924</v>
      </c>
      <c r="E204">
        <f t="shared" si="13"/>
        <v>-0.10983115535037058</v>
      </c>
      <c r="F204" s="7">
        <f xml:space="preserve"> I204 * NORMDIST(-I204*SQRT(A204)/'Input-Graph'!$K$16,0,1,1)</f>
        <v>2.1322156730514874</v>
      </c>
      <c r="G204" s="7">
        <f xml:space="preserve"> - (  'Input-Graph'!$K$16*EXP(Intermediate!J204*Intermediate!A204/(2*'Input-Graph'!$K$16*'Input-Graph'!$K$16)  )/SQRT(2*PI()*Intermediate!A204)  )</f>
        <v>-2.5175829902932487</v>
      </c>
      <c r="H204">
        <f t="shared" si="14"/>
        <v>0.38270888599424824</v>
      </c>
      <c r="I204">
        <f>'Input-Graph'!$K$15 - 'Input-Graph'!$N$16/Intermediate!K204</f>
        <v>103.1215</v>
      </c>
      <c r="J204">
        <f t="shared" si="15"/>
        <v>-10634.043762249999</v>
      </c>
      <c r="K204">
        <f>('Input-Graph'!$N$6 - ((2*'Input-Graph'!A204/'Input-Graph'!$N$8) + 'Input-Graph'!$N$9))*'Input-Graph'!$N$7</f>
        <v>1499594</v>
      </c>
    </row>
    <row r="205" spans="1:11">
      <c r="A205" s="5">
        <f xml:space="preserve"> 'Input-Graph'!$K$16 + 'Input-Graph'!$K$22/'Input-Graph'!A205</f>
        <v>4025.723318916936</v>
      </c>
      <c r="B205">
        <f xml:space="preserve"> SQRT('Input-Graph'!$K$16/(2*PI())) * 'Input-Graph'!$K$22 * EXP(J205/(2*'Input-Graph'!$K$16)) / ('Input-Graph'!A205*A205)</f>
        <v>0.87447700221077984</v>
      </c>
      <c r="C205">
        <f t="shared" si="12"/>
        <v>-3.542123776549563</v>
      </c>
      <c r="D205">
        <f xml:space="preserve"> POWER('Input-Graph'!$K$16,1.5) * EXP(J205/(2*'Input-Graph'!$K$16)) / (A205*SQRT(2*PI()))</f>
        <v>3.4357229775747933</v>
      </c>
      <c r="E205">
        <f t="shared" si="13"/>
        <v>-0.10640079897476973</v>
      </c>
      <c r="F205" s="7">
        <f xml:space="preserve"> I205 * NORMDIST(-I205*SQRT(A205)/'Input-Graph'!$K$16,0,1,1)</f>
        <v>2.1374526600637034</v>
      </c>
      <c r="G205" s="7">
        <f xml:space="preserve"> - (  'Input-Graph'!$K$16*EXP(Intermediate!J205*Intermediate!A205/(2*'Input-Graph'!$K$16*'Input-Graph'!$K$16)  )/SQRT(2*PI()*Intermediate!A205)  )</f>
        <v>-2.524079052226091</v>
      </c>
      <c r="H205">
        <f t="shared" si="14"/>
        <v>0.38144981107362241</v>
      </c>
      <c r="I205">
        <f>'Input-Graph'!$K$15 - 'Input-Graph'!$N$16/Intermediate!K205</f>
        <v>103.1215</v>
      </c>
      <c r="J205">
        <f t="shared" si="15"/>
        <v>-10634.043762249999</v>
      </c>
      <c r="K205">
        <f>('Input-Graph'!$N$6 - ((2*'Input-Graph'!A205/'Input-Graph'!$N$8) + 'Input-Graph'!$N$9))*'Input-Graph'!$N$7</f>
        <v>1499592</v>
      </c>
    </row>
    <row r="206" spans="1:11">
      <c r="A206" s="5">
        <f xml:space="preserve"> 'Input-Graph'!$K$16 + 'Input-Graph'!$K$22/'Input-Graph'!A206</f>
        <v>4021.7391198065252</v>
      </c>
      <c r="B206">
        <f xml:space="preserve"> SQRT('Input-Graph'!$K$16/(2*PI())) * 'Input-Graph'!$K$22 * EXP(J206/(2*'Input-Graph'!$K$16)) / ('Input-Graph'!A206*A206)</f>
        <v>0.87107334920816304</v>
      </c>
      <c r="C206">
        <f t="shared" si="12"/>
        <v>-3.542123776549563</v>
      </c>
      <c r="D206">
        <f xml:space="preserve"> POWER('Input-Graph'!$K$16,1.5) * EXP(J206/(2*'Input-Graph'!$K$16)) / (A206*SQRT(2*PI()))</f>
        <v>3.4391266305774097</v>
      </c>
      <c r="E206">
        <f t="shared" si="13"/>
        <v>-0.10299714597215326</v>
      </c>
      <c r="F206" s="7">
        <f xml:space="preserve"> I206 * NORMDIST(-I206*SQRT(A206)/'Input-Graph'!$K$16,0,1,1)</f>
        <v>2.1426518714635101</v>
      </c>
      <c r="G206" s="7">
        <f xml:space="preserve"> - (  'Input-Graph'!$K$16*EXP(Intermediate!J206*Intermediate!A206/(2*'Input-Graph'!$K$16*'Input-Graph'!$K$16)  )/SQRT(2*PI()*Intermediate!A206)  )</f>
        <v>-2.5305295003469888</v>
      </c>
      <c r="H206">
        <f t="shared" si="14"/>
        <v>0.38019857435253135</v>
      </c>
      <c r="I206">
        <f>'Input-Graph'!$K$15 - 'Input-Graph'!$N$16/Intermediate!K206</f>
        <v>103.1215</v>
      </c>
      <c r="J206">
        <f t="shared" si="15"/>
        <v>-10634.043762249999</v>
      </c>
      <c r="K206">
        <f>('Input-Graph'!$N$6 - ((2*'Input-Graph'!A206/'Input-Graph'!$N$8) + 'Input-Graph'!$N$9))*'Input-Graph'!$N$7</f>
        <v>1499590</v>
      </c>
    </row>
    <row r="207" spans="1:11">
      <c r="A207" s="5">
        <f xml:space="preserve"> 'Input-Graph'!$K$16 + 'Input-Graph'!$K$22/'Input-Graph'!A207</f>
        <v>4017.7936022408758</v>
      </c>
      <c r="B207">
        <f xml:space="preserve"> SQRT('Input-Graph'!$K$16/(2*PI())) * 'Input-Graph'!$K$22 * EXP(J207/(2*'Input-Graph'!$K$16)) / ('Input-Graph'!A207*A207)</f>
        <v>0.8676960889815879</v>
      </c>
      <c r="C207">
        <f t="shared" si="12"/>
        <v>-3.542123776549563</v>
      </c>
      <c r="D207">
        <f xml:space="preserve"> POWER('Input-Graph'!$K$16,1.5) * EXP(J207/(2*'Input-Graph'!$K$16)) / (A207*SQRT(2*PI()))</f>
        <v>3.4425038908039856</v>
      </c>
      <c r="E207">
        <f t="shared" si="13"/>
        <v>-9.9619885745577452E-2</v>
      </c>
      <c r="F207" s="7">
        <f xml:space="preserve"> I207 * NORMDIST(-I207*SQRT(A207)/'Input-Graph'!$K$16,0,1,1)</f>
        <v>2.1478137002768434</v>
      </c>
      <c r="G207" s="7">
        <f xml:space="preserve"> - (  'Input-Graph'!$K$16*EXP(Intermediate!J207*Intermediate!A207/(2*'Input-Graph'!$K$16*'Input-Graph'!$K$16)  )/SQRT(2*PI()*Intermediate!A207)  )</f>
        <v>-2.5369347946930634</v>
      </c>
      <c r="H207">
        <f t="shared" si="14"/>
        <v>0.37895510881979044</v>
      </c>
      <c r="I207">
        <f>'Input-Graph'!$K$15 - 'Input-Graph'!$N$16/Intermediate!K207</f>
        <v>103.1215</v>
      </c>
      <c r="J207">
        <f t="shared" si="15"/>
        <v>-10634.043762249999</v>
      </c>
      <c r="K207">
        <f>('Input-Graph'!$N$6 - ((2*'Input-Graph'!A207/'Input-Graph'!$N$8) + 'Input-Graph'!$N$9))*'Input-Graph'!$N$7</f>
        <v>1499588</v>
      </c>
    </row>
    <row r="208" spans="1:11">
      <c r="A208" s="5">
        <f xml:space="preserve"> 'Input-Graph'!$K$16 + 'Input-Graph'!$K$22/'Input-Graph'!A208</f>
        <v>4013.8862056178896</v>
      </c>
      <c r="B208">
        <f xml:space="preserve"> SQRT('Input-Graph'!$K$16/(2*PI())) * 'Input-Graph'!$K$22 * EXP(J208/(2*'Input-Graph'!$K$16)) / ('Input-Graph'!A208*A208)</f>
        <v>0.8643449157324018</v>
      </c>
      <c r="C208">
        <f t="shared" si="12"/>
        <v>-3.542123776549563</v>
      </c>
      <c r="D208">
        <f xml:space="preserve"> POWER('Input-Graph'!$K$16,1.5) * EXP(J208/(2*'Input-Graph'!$K$16)) / (A208*SQRT(2*PI()))</f>
        <v>3.4458550640531711</v>
      </c>
      <c r="E208">
        <f t="shared" si="13"/>
        <v>-9.6268712496391906E-2</v>
      </c>
      <c r="F208" s="7">
        <f xml:space="preserve"> I208 * NORMDIST(-I208*SQRT(A208)/'Input-Graph'!$K$16,0,1,1)</f>
        <v>2.1529385343753171</v>
      </c>
      <c r="G208" s="7">
        <f xml:space="preserve"> - (  'Input-Graph'!$K$16*EXP(Intermediate!J208*Intermediate!A208/(2*'Input-Graph'!$K$16*'Input-Graph'!$K$16)  )/SQRT(2*PI()*Intermediate!A208)  )</f>
        <v>-2.5432953895029726</v>
      </c>
      <c r="H208">
        <f t="shared" si="14"/>
        <v>0.3777193481083545</v>
      </c>
      <c r="I208">
        <f>'Input-Graph'!$K$15 - 'Input-Graph'!$N$16/Intermediate!K208</f>
        <v>103.1215</v>
      </c>
      <c r="J208">
        <f t="shared" si="15"/>
        <v>-10634.043762249999</v>
      </c>
      <c r="K208">
        <f>('Input-Graph'!$N$6 - ((2*'Input-Graph'!A208/'Input-Graph'!$N$8) + 'Input-Graph'!$N$9))*'Input-Graph'!$N$7</f>
        <v>1499586</v>
      </c>
    </row>
    <row r="209" spans="1:11">
      <c r="A209" s="5">
        <f xml:space="preserve"> 'Input-Graph'!$K$16 + 'Input-Graph'!$K$22/'Input-Graph'!A209</f>
        <v>4010.0163801162785</v>
      </c>
      <c r="B209">
        <f xml:space="preserve"> SQRT('Input-Graph'!$K$16/(2*PI())) * 'Input-Graph'!$K$22 * EXP(J209/(2*'Input-Graph'!$K$16)) / ('Input-Graph'!A209*A209)</f>
        <v>0.8610195283679386</v>
      </c>
      <c r="C209">
        <f t="shared" si="12"/>
        <v>-3.542123776549563</v>
      </c>
      <c r="D209">
        <f xml:space="preserve"> POWER('Input-Graph'!$K$16,1.5) * EXP(J209/(2*'Input-Graph'!$K$16)) / (A209*SQRT(2*PI()))</f>
        <v>3.4491804514176345</v>
      </c>
      <c r="E209">
        <f t="shared" si="13"/>
        <v>-9.2943325131928489E-2</v>
      </c>
      <c r="F209" s="7">
        <f xml:space="preserve"> I209 * NORMDIST(-I209*SQRT(A209)/'Input-Graph'!$K$16,0,1,1)</f>
        <v>2.1580267565532356</v>
      </c>
      <c r="G209" s="7">
        <f xml:space="preserve"> - (  'Input-Graph'!$K$16*EXP(Intermediate!J209*Intermediate!A209/(2*'Input-Graph'!$K$16*'Input-Graph'!$K$16)  )/SQRT(2*PI()*Intermediate!A209)  )</f>
        <v>-2.5496117332986952</v>
      </c>
      <c r="H209">
        <f t="shared" si="14"/>
        <v>0.37649122649055045</v>
      </c>
      <c r="I209">
        <f>'Input-Graph'!$K$15 - 'Input-Graph'!$N$16/Intermediate!K209</f>
        <v>103.1215</v>
      </c>
      <c r="J209">
        <f t="shared" si="15"/>
        <v>-10634.043762249999</v>
      </c>
      <c r="K209">
        <f>('Input-Graph'!$N$6 - ((2*'Input-Graph'!A209/'Input-Graph'!$N$8) + 'Input-Graph'!$N$9))*'Input-Graph'!$N$7</f>
        <v>1499584</v>
      </c>
    </row>
    <row r="210" spans="1:11">
      <c r="A210" s="5">
        <f xml:space="preserve"> 'Input-Graph'!$K$16 + 'Input-Graph'!$K$22/'Input-Graph'!A210</f>
        <v>4006.183586437649</v>
      </c>
      <c r="B210">
        <f xml:space="preserve"> SQRT('Input-Graph'!$K$16/(2*PI())) * 'Input-Graph'!$K$22 * EXP(J210/(2*'Input-Graph'!$K$16)) / ('Input-Graph'!A210*A210)</f>
        <v>0.85771963041133981</v>
      </c>
      <c r="C210">
        <f t="shared" si="12"/>
        <v>-3.542123776549563</v>
      </c>
      <c r="D210">
        <f xml:space="preserve"> POWER('Input-Graph'!$K$16,1.5) * EXP(J210/(2*'Input-Graph'!$K$16)) / (A210*SQRT(2*PI()))</f>
        <v>3.4524803493742335</v>
      </c>
      <c r="E210">
        <f t="shared" si="13"/>
        <v>-8.9643427175329471E-2</v>
      </c>
      <c r="F210" s="7">
        <f xml:space="preserve"> I210 * NORMDIST(-I210*SQRT(A210)/'Input-Graph'!$K$16,0,1,1)</f>
        <v>2.1630787446036162</v>
      </c>
      <c r="G210" s="7">
        <f xml:space="preserve"> - (  'Input-Graph'!$K$16*EXP(Intermediate!J210*Intermediate!A210/(2*'Input-Graph'!$K$16*'Input-Graph'!$K$16)  )/SQRT(2*PI()*Intermediate!A210)  )</f>
        <v>-2.555884268966234</v>
      </c>
      <c r="H210">
        <f t="shared" si="14"/>
        <v>0.3752706788733926</v>
      </c>
      <c r="I210">
        <f>'Input-Graph'!$K$15 - 'Input-Graph'!$N$16/Intermediate!K210</f>
        <v>103.1215</v>
      </c>
      <c r="J210">
        <f t="shared" si="15"/>
        <v>-10634.043762249999</v>
      </c>
      <c r="K210">
        <f>('Input-Graph'!$N$6 - ((2*'Input-Graph'!A210/'Input-Graph'!$N$8) + 'Input-Graph'!$N$9))*'Input-Graph'!$N$7</f>
        <v>1499582</v>
      </c>
    </row>
    <row r="211" spans="1:11">
      <c r="A211" s="5">
        <f xml:space="preserve"> 'Input-Graph'!$K$16 + 'Input-Graph'!$K$22/'Input-Graph'!A211</f>
        <v>4002.3872955559591</v>
      </c>
      <c r="B211">
        <f xml:space="preserve"> SQRT('Input-Graph'!$K$16/(2*PI())) * 'Input-Graph'!$K$22 * EXP(J211/(2*'Input-Graph'!$K$16)) / ('Input-Graph'!A211*A211)</f>
        <v>0.85444492991344034</v>
      </c>
      <c r="C211">
        <f t="shared" si="12"/>
        <v>-3.542123776549563</v>
      </c>
      <c r="D211">
        <f xml:space="preserve"> POWER('Input-Graph'!$K$16,1.5) * EXP(J211/(2*'Input-Graph'!$K$16)) / (A211*SQRT(2*PI()))</f>
        <v>3.4557550498721326</v>
      </c>
      <c r="E211">
        <f t="shared" si="13"/>
        <v>-8.6368726677430452E-2</v>
      </c>
      <c r="F211" s="7">
        <f xml:space="preserve"> I211 * NORMDIST(-I211*SQRT(A211)/'Input-Graph'!$K$16,0,1,1)</f>
        <v>2.1680948713932926</v>
      </c>
      <c r="G211" s="7">
        <f xml:space="preserve"> - (  'Input-Graph'!$K$16*EXP(Intermediate!J211*Intermediate!A211/(2*'Input-Graph'!$K$16*'Input-Graph'!$K$16)  )/SQRT(2*PI()*Intermediate!A211)  )</f>
        <v>-2.5621134338352376</v>
      </c>
      <c r="H211">
        <f t="shared" si="14"/>
        <v>0.374057640794065</v>
      </c>
      <c r="I211">
        <f>'Input-Graph'!$K$15 - 'Input-Graph'!$N$16/Intermediate!K211</f>
        <v>103.1215</v>
      </c>
      <c r="J211">
        <f t="shared" si="15"/>
        <v>-10634.043762249999</v>
      </c>
      <c r="K211">
        <f>('Input-Graph'!$N$6 - ((2*'Input-Graph'!A211/'Input-Graph'!$N$8) + 'Input-Graph'!$N$9))*'Input-Graph'!$N$7</f>
        <v>1499580</v>
      </c>
    </row>
    <row r="212" spans="1:11">
      <c r="A212" s="5">
        <f xml:space="preserve"> 'Input-Graph'!$K$16 + 'Input-Graph'!$K$22/'Input-Graph'!A212</f>
        <v>3998.6269884740955</v>
      </c>
      <c r="B212">
        <f xml:space="preserve"> SQRT('Input-Graph'!$K$16/(2*PI())) * 'Input-Graph'!$K$22 * EXP(J212/(2*'Input-Graph'!$K$16)) / ('Input-Graph'!A212*A212)</f>
        <v>0.85119513936666613</v>
      </c>
      <c r="C212">
        <f t="shared" si="12"/>
        <v>-3.542123776549563</v>
      </c>
      <c r="D212">
        <f xml:space="preserve"> POWER('Input-Graph'!$K$16,1.5) * EXP(J212/(2*'Input-Graph'!$K$16)) / (A212*SQRT(2*PI()))</f>
        <v>3.4590048404189071</v>
      </c>
      <c r="E212">
        <f t="shared" si="13"/>
        <v>-8.3118936130655907E-2</v>
      </c>
      <c r="F212" s="7">
        <f xml:space="preserve"> I212 * NORMDIST(-I212*SQRT(A212)/'Input-Graph'!$K$16,0,1,1)</f>
        <v>2.1730755049363926</v>
      </c>
      <c r="G212" s="7">
        <f xml:space="preserve"> - (  'Input-Graph'!$K$16*EXP(Intermediate!J212*Intermediate!A212/(2*'Input-Graph'!$K$16*'Input-Graph'!$K$16)  )/SQRT(2*PI()*Intermediate!A212)  )</f>
        <v>-2.5682996597575527</v>
      </c>
      <c r="H212">
        <f t="shared" si="14"/>
        <v>0.37285204841485031</v>
      </c>
      <c r="I212">
        <f>'Input-Graph'!$K$15 - 'Input-Graph'!$N$16/Intermediate!K212</f>
        <v>103.1215</v>
      </c>
      <c r="J212">
        <f t="shared" si="15"/>
        <v>-10634.043762249999</v>
      </c>
      <c r="K212">
        <f>('Input-Graph'!$N$6 - ((2*'Input-Graph'!A212/'Input-Graph'!$N$8) + 'Input-Graph'!$N$9))*'Input-Graph'!$N$7</f>
        <v>1499578</v>
      </c>
    </row>
    <row r="213" spans="1:11">
      <c r="A213" s="5">
        <f xml:space="preserve"> 'Input-Graph'!$K$16 + 'Input-Graph'!$K$22/'Input-Graph'!A213</f>
        <v>3994.902155987344</v>
      </c>
      <c r="B213">
        <f xml:space="preserve"> SQRT('Input-Graph'!$K$16/(2*PI())) * 'Input-Graph'!$K$22 * EXP(J213/(2*'Input-Graph'!$K$16)) / ('Input-Graph'!A213*A213)</f>
        <v>0.84796997562088738</v>
      </c>
      <c r="C213">
        <f t="shared" si="12"/>
        <v>-3.542123776549563</v>
      </c>
      <c r="D213">
        <f xml:space="preserve"> POWER('Input-Graph'!$K$16,1.5) * EXP(J213/(2*'Input-Graph'!$K$16)) / (A213*SQRT(2*PI()))</f>
        <v>3.4622300041646858</v>
      </c>
      <c r="E213">
        <f t="shared" si="13"/>
        <v>-7.989377238487716E-2</v>
      </c>
      <c r="F213" s="7">
        <f xml:space="preserve"> I213 * NORMDIST(-I213*SQRT(A213)/'Input-Graph'!$K$16,0,1,1)</f>
        <v>2.1780210084672218</v>
      </c>
      <c r="G213" s="7">
        <f xml:space="preserve"> - (  'Input-Graph'!$K$16*EXP(Intermediate!J213*Intermediate!A213/(2*'Input-Graph'!$K$16*'Input-Graph'!$K$16)  )/SQRT(2*PI()*Intermediate!A213)  )</f>
        <v>-2.5744433731847085</v>
      </c>
      <c r="H213">
        <f t="shared" si="14"/>
        <v>0.37165383851852329</v>
      </c>
      <c r="I213">
        <f>'Input-Graph'!$K$15 - 'Input-Graph'!$N$16/Intermediate!K213</f>
        <v>103.1215</v>
      </c>
      <c r="J213">
        <f t="shared" si="15"/>
        <v>-10634.043762249999</v>
      </c>
      <c r="K213">
        <f>('Input-Graph'!$N$6 - ((2*'Input-Graph'!A213/'Input-Graph'!$N$8) + 'Input-Graph'!$N$9))*'Input-Graph'!$N$7</f>
        <v>1499576</v>
      </c>
    </row>
    <row r="214" spans="1:11">
      <c r="A214" s="5">
        <f xml:space="preserve"> 'Input-Graph'!$K$16 + 'Input-Graph'!$K$22/'Input-Graph'!A214</f>
        <v>3991.2122984535195</v>
      </c>
      <c r="B214">
        <f xml:space="preserve"> SQRT('Input-Graph'!$K$16/(2*PI())) * 'Input-Graph'!$K$22 * EXP(J214/(2*'Input-Graph'!$K$16)) / ('Input-Graph'!A214*A214)</f>
        <v>0.84476915980118028</v>
      </c>
      <c r="C214">
        <f t="shared" si="12"/>
        <v>-3.542123776549563</v>
      </c>
      <c r="D214">
        <f xml:space="preserve"> POWER('Input-Graph'!$K$16,1.5) * EXP(J214/(2*'Input-Graph'!$K$16)) / (A214*SQRT(2*PI()))</f>
        <v>3.4654308199843928</v>
      </c>
      <c r="E214">
        <f t="shared" si="13"/>
        <v>-7.6692956565170167E-2</v>
      </c>
      <c r="F214" s="7">
        <f xml:space="preserve"> I214 * NORMDIST(-I214*SQRT(A214)/'Input-Graph'!$K$16,0,1,1)</f>
        <v>2.1829317405115658</v>
      </c>
      <c r="G214" s="7">
        <f xml:space="preserve"> - (  'Input-Graph'!$K$16*EXP(Intermediate!J214*Intermediate!A214/(2*'Input-Graph'!$K$16*'Input-Graph'!$K$16)  )/SQRT(2*PI()*Intermediate!A214)  )</f>
        <v>-2.5805449952443311</v>
      </c>
      <c r="H214">
        <f t="shared" si="14"/>
        <v>0.37046294850324468</v>
      </c>
      <c r="I214">
        <f>'Input-Graph'!$K$15 - 'Input-Graph'!$N$16/Intermediate!K214</f>
        <v>103.1215</v>
      </c>
      <c r="J214">
        <f t="shared" si="15"/>
        <v>-10634.043762249999</v>
      </c>
      <c r="K214">
        <f>('Input-Graph'!$N$6 - ((2*'Input-Graph'!A214/'Input-Graph'!$N$8) + 'Input-Graph'!$N$9))*'Input-Graph'!$N$7</f>
        <v>1499574</v>
      </c>
    </row>
    <row r="215" spans="1:11">
      <c r="A215" s="5">
        <f xml:space="preserve"> 'Input-Graph'!$K$16 + 'Input-Graph'!$K$22/'Input-Graph'!A215</f>
        <v>3987.5569255695441</v>
      </c>
      <c r="B215">
        <f xml:space="preserve"> SQRT('Input-Graph'!$K$16/(2*PI())) * 'Input-Graph'!$K$22 * EXP(J215/(2*'Input-Graph'!$K$16)) / ('Input-Graph'!A215*A215)</f>
        <v>0.84159241722744127</v>
      </c>
      <c r="C215">
        <f t="shared" si="12"/>
        <v>-3.542123776549563</v>
      </c>
      <c r="D215">
        <f xml:space="preserve"> POWER('Input-Graph'!$K$16,1.5) * EXP(J215/(2*'Input-Graph'!$K$16)) / (A215*SQRT(2*PI()))</f>
        <v>3.4686075625581316</v>
      </c>
      <c r="E215">
        <f t="shared" si="13"/>
        <v>-7.3516213991431378E-2</v>
      </c>
      <c r="F215" s="7">
        <f xml:space="preserve"> I215 * NORMDIST(-I215*SQRT(A215)/'Input-Graph'!$K$16,0,1,1)</f>
        <v>2.1878080549572507</v>
      </c>
      <c r="G215" s="7">
        <f xml:space="preserve"> - (  'Input-Graph'!$K$16*EXP(Intermediate!J215*Intermediate!A215/(2*'Input-Graph'!$K$16*'Input-Graph'!$K$16)  )/SQRT(2*PI()*Intermediate!A215)  )</f>
        <v>-2.5866049418155157</v>
      </c>
      <c r="H215">
        <f t="shared" si="14"/>
        <v>0.36927931637774503</v>
      </c>
      <c r="I215">
        <f>'Input-Graph'!$K$15 - 'Input-Graph'!$N$16/Intermediate!K215</f>
        <v>103.1215</v>
      </c>
      <c r="J215">
        <f t="shared" si="15"/>
        <v>-10634.043762249999</v>
      </c>
      <c r="K215">
        <f>('Input-Graph'!$N$6 - ((2*'Input-Graph'!A215/'Input-Graph'!$N$8) + 'Input-Graph'!$N$9))*'Input-Graph'!$N$7</f>
        <v>1499572</v>
      </c>
    </row>
    <row r="216" spans="1:11">
      <c r="A216" s="5">
        <f xml:space="preserve"> 'Input-Graph'!$K$16 + 'Input-Graph'!$K$22/'Input-Graph'!A216</f>
        <v>3983.9355561542566</v>
      </c>
      <c r="B216">
        <f xml:space="preserve"> SQRT('Input-Graph'!$K$16/(2*PI())) * 'Input-Graph'!$K$22 * EXP(J216/(2*'Input-Graph'!$K$16)) / ('Input-Graph'!A216*A216)</f>
        <v>0.83843947733581103</v>
      </c>
      <c r="C216">
        <f t="shared" ref="C216:C279" si="16" xml:space="preserve"> -I216*NORMDIST(-I216/$Q$2,0,1,1)</f>
        <v>-3.542123776549563</v>
      </c>
      <c r="D216">
        <f xml:space="preserve"> POWER('Input-Graph'!$K$16,1.5) * EXP(J216/(2*'Input-Graph'!$K$16)) / (A216*SQRT(2*PI()))</f>
        <v>3.471760502449762</v>
      </c>
      <c r="E216">
        <f t="shared" ref="E216:E279" si="17">C216+D216</f>
        <v>-7.0363274099801032E-2</v>
      </c>
      <c r="F216" s="7">
        <f xml:space="preserve"> I216 * NORMDIST(-I216*SQRT(A216)/'Input-Graph'!$K$16,0,1,1)</f>
        <v>2.1926503011233485</v>
      </c>
      <c r="G216" s="7">
        <f xml:space="preserve"> - (  'Input-Graph'!$K$16*EXP(Intermediate!J216*Intermediate!A216/(2*'Input-Graph'!$K$16*'Input-Graph'!$K$16)  )/SQRT(2*PI()*Intermediate!A216)  )</f>
        <v>-2.5926236236031452</v>
      </c>
      <c r="H216">
        <f t="shared" ref="H216:H279" si="18">+B216+E216+F216+G216</f>
        <v>0.36810288075621322</v>
      </c>
      <c r="I216">
        <f>'Input-Graph'!$K$15 - 'Input-Graph'!$N$16/Intermediate!K216</f>
        <v>103.1215</v>
      </c>
      <c r="J216">
        <f t="shared" si="15"/>
        <v>-10634.043762249999</v>
      </c>
      <c r="K216">
        <f>('Input-Graph'!$N$6 - ((2*'Input-Graph'!A216/'Input-Graph'!$N$8) + 'Input-Graph'!$N$9))*'Input-Graph'!$N$7</f>
        <v>1499570</v>
      </c>
    </row>
    <row r="217" spans="1:11">
      <c r="A217" s="5">
        <f xml:space="preserve"> 'Input-Graph'!$K$16 + 'Input-Graph'!$K$22/'Input-Graph'!A217</f>
        <v>3980.3477179372589</v>
      </c>
      <c r="B217">
        <f xml:space="preserve"> SQRT('Input-Graph'!$K$16/(2*PI())) * 'Input-Graph'!$K$22 * EXP(J217/(2*'Input-Graph'!$K$16)) / ('Input-Graph'!A217*A217)</f>
        <v>0.83531007360185605</v>
      </c>
      <c r="C217">
        <f t="shared" si="16"/>
        <v>-3.542123776549563</v>
      </c>
      <c r="D217">
        <f xml:space="preserve"> POWER('Input-Graph'!$K$16,1.5) * EXP(J217/(2*'Input-Graph'!$K$16)) / (A217*SQRT(2*PI()))</f>
        <v>3.4748899061837166</v>
      </c>
      <c r="E217">
        <f t="shared" si="17"/>
        <v>-6.7233870365846382E-2</v>
      </c>
      <c r="F217" s="7">
        <f xml:space="preserve"> I217 * NORMDIST(-I217*SQRT(A217)/'Input-Graph'!$K$16,0,1,1)</f>
        <v>2.1974588238285628</v>
      </c>
      <c r="G217" s="7">
        <f xml:space="preserve"> - (  'Input-Graph'!$K$16*EXP(Intermediate!J217*Intermediate!A217/(2*'Input-Graph'!$K$16*'Input-Graph'!$K$16)  )/SQRT(2*PI()*Intermediate!A217)  )</f>
        <v>-2.5986014462111697</v>
      </c>
      <c r="H217">
        <f t="shared" si="18"/>
        <v>0.36693358085340266</v>
      </c>
      <c r="I217">
        <f>'Input-Graph'!$K$15 - 'Input-Graph'!$N$16/Intermediate!K217</f>
        <v>103.1215</v>
      </c>
      <c r="J217">
        <f t="shared" si="15"/>
        <v>-10634.043762249999</v>
      </c>
      <c r="K217">
        <f>('Input-Graph'!$N$6 - ((2*'Input-Graph'!A217/'Input-Graph'!$N$8) + 'Input-Graph'!$N$9))*'Input-Graph'!$N$7</f>
        <v>1499568</v>
      </c>
    </row>
    <row r="218" spans="1:11">
      <c r="A218" s="5">
        <f xml:space="preserve"> 'Input-Graph'!$K$16 + 'Input-Graph'!$K$22/'Input-Graph'!A218</f>
        <v>3976.7929473535978</v>
      </c>
      <c r="B218">
        <f xml:space="preserve"> SQRT('Input-Graph'!$K$16/(2*PI())) * 'Input-Graph'!$K$22 * EXP(J218/(2*'Input-Graph'!$K$16)) / ('Input-Graph'!A218*A218)</f>
        <v>0.83220394346546467</v>
      </c>
      <c r="C218">
        <f t="shared" si="16"/>
        <v>-3.542123776549563</v>
      </c>
      <c r="D218">
        <f xml:space="preserve"> POWER('Input-Graph'!$K$16,1.5) * EXP(J218/(2*'Input-Graph'!$K$16)) / (A218*SQRT(2*PI()))</f>
        <v>3.4779960363201083</v>
      </c>
      <c r="E218">
        <f t="shared" si="17"/>
        <v>-6.4127740229454666E-2</v>
      </c>
      <c r="F218" s="7">
        <f xml:space="preserve"> I218 * NORMDIST(-I218*SQRT(A218)/'Input-Graph'!$K$16,0,1,1)</f>
        <v>2.2022339634582844</v>
      </c>
      <c r="G218" s="7">
        <f xml:space="preserve"> - (  'Input-Graph'!$K$16*EXP(Intermediate!J218*Intermediate!A218/(2*'Input-Graph'!$K$16*'Input-Graph'!$K$16)  )/SQRT(2*PI()*Intermediate!A218)  )</f>
        <v>-2.6045388102148559</v>
      </c>
      <c r="H218">
        <f t="shared" si="18"/>
        <v>0.36577135647943848</v>
      </c>
      <c r="I218">
        <f>'Input-Graph'!$K$15 - 'Input-Graph'!$N$16/Intermediate!K218</f>
        <v>103.1215</v>
      </c>
      <c r="J218">
        <f t="shared" si="15"/>
        <v>-10634.043762249999</v>
      </c>
      <c r="K218">
        <f>('Input-Graph'!$N$6 - ((2*'Input-Graph'!A218/'Input-Graph'!$N$8) + 'Input-Graph'!$N$9))*'Input-Graph'!$N$7</f>
        <v>1499566</v>
      </c>
    </row>
    <row r="219" spans="1:11">
      <c r="A219" s="5">
        <f xml:space="preserve"> 'Input-Graph'!$K$16 + 'Input-Graph'!$K$22/'Input-Graph'!A219</f>
        <v>3973.2707893440984</v>
      </c>
      <c r="B219">
        <f xml:space="preserve"> SQRT('Input-Graph'!$K$16/(2*PI())) * 'Input-Graph'!$K$22 * EXP(J219/(2*'Input-Graph'!$K$16)) / ('Input-Graph'!A219*A219)</f>
        <v>0.82912082825741373</v>
      </c>
      <c r="C219">
        <f t="shared" si="16"/>
        <v>-3.542123776549563</v>
      </c>
      <c r="D219">
        <f xml:space="preserve"> POWER('Input-Graph'!$K$16,1.5) * EXP(J219/(2*'Input-Graph'!$K$16)) / (A219*SQRT(2*PI()))</f>
        <v>3.4810791515281596</v>
      </c>
      <c r="E219">
        <f t="shared" si="17"/>
        <v>-6.1044625021403398E-2</v>
      </c>
      <c r="F219" s="7">
        <f xml:space="preserve"> I219 * NORMDIST(-I219*SQRT(A219)/'Input-Graph'!$K$16,0,1,1)</f>
        <v>2.2069760560308542</v>
      </c>
      <c r="G219" s="7">
        <f xml:space="preserve"> - (  'Input-Graph'!$K$16*EXP(Intermediate!J219*Intermediate!A219/(2*'Input-Graph'!$K$16*'Input-Graph'!$K$16)  )/SQRT(2*PI()*Intermediate!A219)  )</f>
        <v>-2.6104361112320182</v>
      </c>
      <c r="H219">
        <f t="shared" si="18"/>
        <v>0.36461614803484643</v>
      </c>
      <c r="I219">
        <f>'Input-Graph'!$K$15 - 'Input-Graph'!$N$16/Intermediate!K219</f>
        <v>103.1215</v>
      </c>
      <c r="J219">
        <f t="shared" si="15"/>
        <v>-10634.043762249999</v>
      </c>
      <c r="K219">
        <f>('Input-Graph'!$N$6 - ((2*'Input-Graph'!A219/'Input-Graph'!$N$8) + 'Input-Graph'!$N$9))*'Input-Graph'!$N$7</f>
        <v>1499564</v>
      </c>
    </row>
    <row r="220" spans="1:11">
      <c r="A220" s="5">
        <f xml:space="preserve"> 'Input-Graph'!$K$16 + 'Input-Graph'!$K$22/'Input-Graph'!A220</f>
        <v>3969.7807971611701</v>
      </c>
      <c r="B220">
        <f xml:space="preserve"> SQRT('Input-Graph'!$K$16/(2*PI())) * 'Input-Graph'!$K$22 * EXP(J220/(2*'Input-Graph'!$K$16)) / ('Input-Graph'!A220*A220)</f>
        <v>0.82606047312755948</v>
      </c>
      <c r="C220">
        <f t="shared" si="16"/>
        <v>-3.542123776549563</v>
      </c>
      <c r="D220">
        <f xml:space="preserve"> POWER('Input-Graph'!$K$16,1.5) * EXP(J220/(2*'Input-Graph'!$K$16)) / (A220*SQRT(2*PI()))</f>
        <v>3.4841395066580136</v>
      </c>
      <c r="E220">
        <f t="shared" si="17"/>
        <v>-5.7984269891549367E-2</v>
      </c>
      <c r="F220" s="7">
        <f xml:space="preserve"> I220 * NORMDIST(-I220*SQRT(A220)/'Input-Graph'!$K$16,0,1,1)</f>
        <v>2.211685433262482</v>
      </c>
      <c r="G220" s="7">
        <f xml:space="preserve"> - (  'Input-Graph'!$K$16*EXP(Intermediate!J220*Intermediate!A220/(2*'Input-Graph'!$K$16*'Input-Graph'!$K$16)  )/SQRT(2*PI()*Intermediate!A220)  )</f>
        <v>-2.6162937399932282</v>
      </c>
      <c r="H220">
        <f t="shared" si="18"/>
        <v>0.36346789650526379</v>
      </c>
      <c r="I220">
        <f>'Input-Graph'!$K$15 - 'Input-Graph'!$N$16/Intermediate!K220</f>
        <v>103.1215</v>
      </c>
      <c r="J220">
        <f t="shared" si="15"/>
        <v>-10634.043762249999</v>
      </c>
      <c r="K220">
        <f>('Input-Graph'!$N$6 - ((2*'Input-Graph'!A220/'Input-Graph'!$N$8) + 'Input-Graph'!$N$9))*'Input-Graph'!$N$7</f>
        <v>1499562</v>
      </c>
    </row>
    <row r="221" spans="1:11">
      <c r="A221" s="5">
        <f xml:space="preserve"> 'Input-Graph'!$K$16 + 'Input-Graph'!$K$22/'Input-Graph'!A221</f>
        <v>3966.3225321799041</v>
      </c>
      <c r="B221">
        <f xml:space="preserve"> SQRT('Input-Graph'!$K$16/(2*PI())) * 'Input-Graph'!$K$22 * EXP(J221/(2*'Input-Graph'!$K$16)) / ('Input-Graph'!A221*A221)</f>
        <v>0.82302262697461515</v>
      </c>
      <c r="C221">
        <f t="shared" si="16"/>
        <v>-3.542123776549563</v>
      </c>
      <c r="D221">
        <f xml:space="preserve"> POWER('Input-Graph'!$K$16,1.5) * EXP(J221/(2*'Input-Graph'!$K$16)) / (A221*SQRT(2*PI()))</f>
        <v>3.4871773528109582</v>
      </c>
      <c r="E221">
        <f t="shared" si="17"/>
        <v>-5.494642373860481E-2</v>
      </c>
      <c r="F221" s="7">
        <f xml:space="preserve"> I221 * NORMDIST(-I221*SQRT(A221)/'Input-Graph'!$K$16,0,1,1)</f>
        <v>2.216362422631585</v>
      </c>
      <c r="G221" s="7">
        <f xml:space="preserve"> - (  'Input-Graph'!$K$16*EXP(Intermediate!J221*Intermediate!A221/(2*'Input-Graph'!$K$16*'Input-Graph'!$K$16)  )/SQRT(2*PI()*Intermediate!A221)  )</f>
        <v>-2.6221120824110336</v>
      </c>
      <c r="H221">
        <f t="shared" si="18"/>
        <v>0.3623265434565619</v>
      </c>
      <c r="I221">
        <f>'Input-Graph'!$K$15 - 'Input-Graph'!$N$16/Intermediate!K221</f>
        <v>103.1215</v>
      </c>
      <c r="J221">
        <f t="shared" si="15"/>
        <v>-10634.043762249999</v>
      </c>
      <c r="K221">
        <f>('Input-Graph'!$N$6 - ((2*'Input-Graph'!A221/'Input-Graph'!$N$8) + 'Input-Graph'!$N$9))*'Input-Graph'!$N$7</f>
        <v>1499560</v>
      </c>
    </row>
    <row r="222" spans="1:11">
      <c r="A222" s="5">
        <f xml:space="preserve"> 'Input-Graph'!$K$16 + 'Input-Graph'!$K$22/'Input-Graph'!A222</f>
        <v>3962.8955637143063</v>
      </c>
      <c r="B222">
        <f xml:space="preserve"> SQRT('Input-Graph'!$K$16/(2*PI())) * 'Input-Graph'!$K$22 * EXP(J222/(2*'Input-Graph'!$K$16)) / ('Input-Graph'!A222*A222)</f>
        <v>0.82000704237747024</v>
      </c>
      <c r="C222">
        <f t="shared" si="16"/>
        <v>-3.542123776549563</v>
      </c>
      <c r="D222">
        <f xml:space="preserve"> POWER('Input-Graph'!$K$16,1.5) * EXP(J222/(2*'Input-Graph'!$K$16)) / (A222*SQRT(2*PI()))</f>
        <v>3.4901929374081027</v>
      </c>
      <c r="E222">
        <f t="shared" si="17"/>
        <v>-5.193083914146035E-2</v>
      </c>
      <c r="F222" s="7">
        <f xml:space="preserve"> I222 * NORMDIST(-I222*SQRT(A222)/'Input-Graph'!$K$16,0,1,1)</f>
        <v>2.2210073474415979</v>
      </c>
      <c r="G222" s="7">
        <f xml:space="preserve"> - (  'Input-Graph'!$K$16*EXP(Intermediate!J222*Intermediate!A222/(2*'Input-Graph'!$K$16*'Input-Graph'!$K$16)  )/SQRT(2*PI()*Intermediate!A222)  )</f>
        <v>-2.6278915196481654</v>
      </c>
      <c r="H222">
        <f t="shared" si="18"/>
        <v>0.36119203102944253</v>
      </c>
      <c r="I222">
        <f>'Input-Graph'!$K$15 - 'Input-Graph'!$N$16/Intermediate!K222</f>
        <v>103.1215</v>
      </c>
      <c r="J222">
        <f t="shared" si="15"/>
        <v>-10634.043762249999</v>
      </c>
      <c r="K222">
        <f>('Input-Graph'!$N$6 - ((2*'Input-Graph'!A222/'Input-Graph'!$N$8) + 'Input-Graph'!$N$9))*'Input-Graph'!$N$7</f>
        <v>1499558</v>
      </c>
    </row>
    <row r="223" spans="1:11">
      <c r="A223" s="5">
        <f xml:space="preserve"> 'Input-Graph'!$K$16 + 'Input-Graph'!$K$22/'Input-Graph'!A223</f>
        <v>3959.4994688384886</v>
      </c>
      <c r="B223">
        <f xml:space="preserve"> SQRT('Input-Graph'!$K$16/(2*PI())) * 'Input-Graph'!$K$22 * EXP(J223/(2*'Input-Graph'!$K$16)) / ('Input-Graph'!A223*A223)</f>
        <v>0.81701347552801584</v>
      </c>
      <c r="C223">
        <f t="shared" si="16"/>
        <v>-3.542123776549563</v>
      </c>
      <c r="D223">
        <f xml:space="preserve"> POWER('Input-Graph'!$K$16,1.5) * EXP(J223/(2*'Input-Graph'!$K$16)) / (A223*SQRT(2*PI()))</f>
        <v>3.4931865042575572</v>
      </c>
      <c r="E223">
        <f t="shared" si="17"/>
        <v>-4.893727229200584E-2</v>
      </c>
      <c r="F223" s="7">
        <f xml:space="preserve"> I223 * NORMDIST(-I223*SQRT(A223)/'Input-Graph'!$K$16,0,1,1)</f>
        <v>2.2256205268832296</v>
      </c>
      <c r="G223" s="7">
        <f xml:space="preserve"> - (  'Input-Graph'!$K$16*EXP(Intermediate!J223*Intermediate!A223/(2*'Input-Graph'!$K$16*'Input-Graph'!$K$16)  )/SQRT(2*PI()*Intermediate!A223)  )</f>
        <v>-2.6336324281847836</v>
      </c>
      <c r="H223">
        <f t="shared" si="18"/>
        <v>0.36006430193445604</v>
      </c>
      <c r="I223">
        <f>'Input-Graph'!$K$15 - 'Input-Graph'!$N$16/Intermediate!K223</f>
        <v>103.1215</v>
      </c>
      <c r="J223">
        <f t="shared" si="15"/>
        <v>-10634.043762249999</v>
      </c>
      <c r="K223">
        <f>('Input-Graph'!$N$6 - ((2*'Input-Graph'!A223/'Input-Graph'!$N$8) + 'Input-Graph'!$N$9))*'Input-Graph'!$N$7</f>
        <v>1499556</v>
      </c>
    </row>
    <row r="224" spans="1:11">
      <c r="A224" s="5">
        <f xml:space="preserve"> 'Input-Graph'!$K$16 + 'Input-Graph'!$K$22/'Input-Graph'!A224</f>
        <v>3956.133832212678</v>
      </c>
      <c r="B224">
        <f xml:space="preserve"> SQRT('Input-Graph'!$K$16/(2*PI())) * 'Input-Graph'!$K$22 * EXP(J224/(2*'Input-Graph'!$K$16)) / ('Input-Graph'!A224*A224)</f>
        <v>0.81404168616543493</v>
      </c>
      <c r="C224">
        <f t="shared" si="16"/>
        <v>-3.542123776549563</v>
      </c>
      <c r="D224">
        <f xml:space="preserve"> POWER('Input-Graph'!$K$16,1.5) * EXP(J224/(2*'Input-Graph'!$K$16)) / (A224*SQRT(2*PI()))</f>
        <v>3.4961582936201379</v>
      </c>
      <c r="E224">
        <f t="shared" si="17"/>
        <v>-4.596548292942515E-2</v>
      </c>
      <c r="F224" s="7">
        <f xml:space="preserve"> I224 * NORMDIST(-I224*SQRT(A224)/'Input-Graph'!$K$16,0,1,1)</f>
        <v>2.2302022760955</v>
      </c>
      <c r="G224" s="7">
        <f xml:space="preserve"> - (  'Input-Graph'!$K$16*EXP(Intermediate!J224*Intermediate!A224/(2*'Input-Graph'!$K$16*'Input-Graph'!$K$16)  )/SQRT(2*PI()*Intermediate!A224)  )</f>
        <v>-2.6393351798847302</v>
      </c>
      <c r="H224">
        <f t="shared" si="18"/>
        <v>0.35894329944677938</v>
      </c>
      <c r="I224">
        <f>'Input-Graph'!$K$15 - 'Input-Graph'!$N$16/Intermediate!K224</f>
        <v>103.1215</v>
      </c>
      <c r="J224">
        <f t="shared" si="15"/>
        <v>-10634.043762249999</v>
      </c>
      <c r="K224">
        <f>('Input-Graph'!$N$6 - ((2*'Input-Graph'!A224/'Input-Graph'!$N$8) + 'Input-Graph'!$N$9))*'Input-Graph'!$N$7</f>
        <v>1499554</v>
      </c>
    </row>
    <row r="225" spans="1:11">
      <c r="A225" s="5">
        <f xml:space="preserve"> 'Input-Graph'!$K$16 + 'Input-Graph'!$K$22/'Input-Graph'!A225</f>
        <v>3952.7982459138839</v>
      </c>
      <c r="B225">
        <f xml:space="preserve"> SQRT('Input-Graph'!$K$16/(2*PI())) * 'Input-Graph'!$K$22 * EXP(J225/(2*'Input-Graph'!$K$16)) / ('Input-Graph'!A225*A225)</f>
        <v>0.81109143751192203</v>
      </c>
      <c r="C225">
        <f t="shared" si="16"/>
        <v>-3.542123776549563</v>
      </c>
      <c r="D225">
        <f xml:space="preserve"> POWER('Input-Graph'!$K$16,1.5) * EXP(J225/(2*'Input-Graph'!$K$16)) / (A225*SQRT(2*PI()))</f>
        <v>3.4991085422736505</v>
      </c>
      <c r="E225">
        <f t="shared" si="17"/>
        <v>-4.3015234275912473E-2</v>
      </c>
      <c r="F225" s="7">
        <f xml:space="preserve"> I225 * NORMDIST(-I225*SQRT(A225)/'Input-Graph'!$K$16,0,1,1)</f>
        <v>2.2347529062258302</v>
      </c>
      <c r="G225" s="7">
        <f xml:space="preserve"> - (  'Input-Graph'!$K$16*EXP(Intermediate!J225*Intermediate!A225/(2*'Input-Graph'!$K$16*'Input-Graph'!$K$16)  )/SQRT(2*PI()*Intermediate!A225)  )</f>
        <v>-2.645000142060824</v>
      </c>
      <c r="H225">
        <f t="shared" si="18"/>
        <v>0.35782896740101577</v>
      </c>
      <c r="I225">
        <f>'Input-Graph'!$K$15 - 'Input-Graph'!$N$16/Intermediate!K225</f>
        <v>103.1215</v>
      </c>
      <c r="J225">
        <f t="shared" si="15"/>
        <v>-10634.043762249999</v>
      </c>
      <c r="K225">
        <f>('Input-Graph'!$N$6 - ((2*'Input-Graph'!A225/'Input-Graph'!$N$8) + 'Input-Graph'!$N$9))*'Input-Graph'!$N$7</f>
        <v>1499552</v>
      </c>
    </row>
    <row r="226" spans="1:11">
      <c r="A226" s="5">
        <f xml:space="preserve"> 'Input-Graph'!$K$16 + 'Input-Graph'!$K$22/'Input-Graph'!A226</f>
        <v>3949.4923092710787</v>
      </c>
      <c r="B226">
        <f xml:space="preserve"> SQRT('Input-Graph'!$K$16/(2*PI())) * 'Input-Graph'!$K$22 * EXP(J226/(2*'Input-Graph'!$K$16)) / ('Input-Graph'!A226*A226)</f>
        <v>0.80816249620979574</v>
      </c>
      <c r="C226">
        <f t="shared" si="16"/>
        <v>-3.542123776549563</v>
      </c>
      <c r="D226">
        <f xml:space="preserve"> POWER('Input-Graph'!$K$16,1.5) * EXP(J226/(2*'Input-Graph'!$K$16)) / (A226*SQRT(2*PI()))</f>
        <v>3.5020374835757773</v>
      </c>
      <c r="E226">
        <f t="shared" si="17"/>
        <v>-4.0086292973785742E-2</v>
      </c>
      <c r="F226" s="7">
        <f xml:space="preserve"> I226 * NORMDIST(-I226*SQRT(A226)/'Input-Graph'!$K$16,0,1,1)</f>
        <v>2.2392727244893056</v>
      </c>
      <c r="G226" s="7">
        <f xml:space="preserve"> - (  'Input-Graph'!$K$16*EXP(Intermediate!J226*Intermediate!A226/(2*'Input-Graph'!$K$16*'Input-Graph'!$K$16)  )/SQRT(2*PI()*Intermediate!A226)  )</f>
        <v>-2.6506276775392057</v>
      </c>
      <c r="H226">
        <f t="shared" si="18"/>
        <v>0.35672125018610989</v>
      </c>
      <c r="I226">
        <f>'Input-Graph'!$K$15 - 'Input-Graph'!$N$16/Intermediate!K226</f>
        <v>103.1215</v>
      </c>
      <c r="J226">
        <f t="shared" si="15"/>
        <v>-10634.043762249999</v>
      </c>
      <c r="K226">
        <f>('Input-Graph'!$N$6 - ((2*'Input-Graph'!A226/'Input-Graph'!$N$8) + 'Input-Graph'!$N$9))*'Input-Graph'!$N$7</f>
        <v>1499550</v>
      </c>
    </row>
    <row r="227" spans="1:11">
      <c r="A227" s="5">
        <f xml:space="preserve"> 'Input-Graph'!$K$16 + 'Input-Graph'!$K$22/'Input-Graph'!A227</f>
        <v>3946.2156287047587</v>
      </c>
      <c r="B227">
        <f xml:space="preserve"> SQRT('Input-Graph'!$K$16/(2*PI())) * 'Input-Graph'!$K$22 * EXP(J227/(2*'Input-Graph'!$K$16)) / ('Input-Graph'!A227*A227)</f>
        <v>0.80525463225996796</v>
      </c>
      <c r="C227">
        <f t="shared" si="16"/>
        <v>-3.542123776549563</v>
      </c>
      <c r="D227">
        <f xml:space="preserve"> POWER('Input-Graph'!$K$16,1.5) * EXP(J227/(2*'Input-Graph'!$K$16)) / (A227*SQRT(2*PI()))</f>
        <v>3.5049453475256049</v>
      </c>
      <c r="E227">
        <f t="shared" si="17"/>
        <v>-3.7178429023958071E-2</v>
      </c>
      <c r="F227" s="7">
        <f xml:space="preserve"> I227 * NORMDIST(-I227*SQRT(A227)/'Input-Graph'!$K$16,0,1,1)</f>
        <v>2.2437620342268332</v>
      </c>
      <c r="G227" s="7">
        <f xml:space="preserve"> - (  'Input-Graph'!$K$16*EXP(Intermediate!J227*Intermediate!A227/(2*'Input-Graph'!$K$16*'Input-Graph'!$K$16)  )/SQRT(2*PI()*Intermediate!A227)  )</f>
        <v>-2.6562181447227453</v>
      </c>
      <c r="H227">
        <f t="shared" si="18"/>
        <v>0.35562009274009787</v>
      </c>
      <c r="I227">
        <f>'Input-Graph'!$K$15 - 'Input-Graph'!$N$16/Intermediate!K227</f>
        <v>103.1215</v>
      </c>
      <c r="J227">
        <f t="shared" si="15"/>
        <v>-10634.043762249999</v>
      </c>
      <c r="K227">
        <f>('Input-Graph'!$N$6 - ((2*'Input-Graph'!A227/'Input-Graph'!$N$8) + 'Input-Graph'!$N$9))*'Input-Graph'!$N$7</f>
        <v>1499548</v>
      </c>
    </row>
    <row r="228" spans="1:11">
      <c r="A228" s="5">
        <f xml:space="preserve"> 'Input-Graph'!$K$16 + 'Input-Graph'!$K$22/'Input-Graph'!A228</f>
        <v>3942.9678175707409</v>
      </c>
      <c r="B228">
        <f xml:space="preserve"> SQRT('Input-Graph'!$K$16/(2*PI())) * 'Input-Graph'!$K$22 * EXP(J228/(2*'Input-Graph'!$K$16)) / ('Input-Graph'!A228*A228)</f>
        <v>0.80236761896173869</v>
      </c>
      <c r="C228">
        <f t="shared" si="16"/>
        <v>-3.542123776549563</v>
      </c>
      <c r="D228">
        <f xml:space="preserve"> POWER('Input-Graph'!$K$16,1.5) * EXP(J228/(2*'Input-Graph'!$K$16)) / (A228*SQRT(2*PI()))</f>
        <v>3.5078323608238344</v>
      </c>
      <c r="E228">
        <f t="shared" si="17"/>
        <v>-3.429141572572858E-2</v>
      </c>
      <c r="F228" s="7">
        <f xml:space="preserve"> I228 * NORMDIST(-I228*SQRT(A228)/'Input-Graph'!$K$16,0,1,1)</f>
        <v>2.2482211349624883</v>
      </c>
      <c r="G228" s="7">
        <f xml:space="preserve"> - (  'Input-Graph'!$K$16*EXP(Intermediate!J228*Intermediate!A228/(2*'Input-Graph'!$K$16*'Input-Graph'!$K$16)  )/SQRT(2*PI()*Intermediate!A228)  )</f>
        <v>-2.6617718976535021</v>
      </c>
      <c r="H228">
        <f t="shared" si="18"/>
        <v>0.35452544054499624</v>
      </c>
      <c r="I228">
        <f>'Input-Graph'!$K$15 - 'Input-Graph'!$N$16/Intermediate!K228</f>
        <v>103.1215</v>
      </c>
      <c r="J228">
        <f t="shared" si="15"/>
        <v>-10634.043762249999</v>
      </c>
      <c r="K228">
        <f>('Input-Graph'!$N$6 - ((2*'Input-Graph'!A228/'Input-Graph'!$N$8) + 'Input-Graph'!$N$9))*'Input-Graph'!$N$7</f>
        <v>1499546</v>
      </c>
    </row>
    <row r="229" spans="1:11">
      <c r="A229" s="5">
        <f xml:space="preserve"> 'Input-Graph'!$K$16 + 'Input-Graph'!$K$22/'Input-Graph'!A229</f>
        <v>3939.7484960080742</v>
      </c>
      <c r="B229">
        <f xml:space="preserve"> SQRT('Input-Graph'!$K$16/(2*PI())) * 'Input-Graph'!$K$22 * EXP(J229/(2*'Input-Graph'!$K$16)) / ('Input-Graph'!A229*A229)</f>
        <v>0.79950123285387864</v>
      </c>
      <c r="C229">
        <f t="shared" si="16"/>
        <v>-3.542123776549563</v>
      </c>
      <c r="D229">
        <f xml:space="preserve"> POWER('Input-Graph'!$K$16,1.5) * EXP(J229/(2*'Input-Graph'!$K$16)) / (A229*SQRT(2*PI()))</f>
        <v>3.5106987469316944</v>
      </c>
      <c r="E229">
        <f t="shared" si="17"/>
        <v>-3.1425029617868638E-2</v>
      </c>
      <c r="F229" s="7">
        <f xml:space="preserve"> I229 * NORMDIST(-I229*SQRT(A229)/'Input-Graph'!$K$16,0,1,1)</f>
        <v>2.2526503224598455</v>
      </c>
      <c r="G229" s="7">
        <f xml:space="preserve"> - (  'Input-Graph'!$K$16*EXP(Intermediate!J229*Intermediate!A229/(2*'Input-Graph'!$K$16*'Input-Graph'!$K$16)  )/SQRT(2*PI()*Intermediate!A229)  )</f>
        <v>-2.6672892860742778</v>
      </c>
      <c r="H229">
        <f t="shared" si="18"/>
        <v>0.35343723962157769</v>
      </c>
      <c r="I229">
        <f>'Input-Graph'!$K$15 - 'Input-Graph'!$N$16/Intermediate!K229</f>
        <v>103.1215</v>
      </c>
      <c r="J229">
        <f t="shared" si="15"/>
        <v>-10634.043762249999</v>
      </c>
      <c r="K229">
        <f>('Input-Graph'!$N$6 - ((2*'Input-Graph'!A229/'Input-Graph'!$N$8) + 'Input-Graph'!$N$9))*'Input-Graph'!$N$7</f>
        <v>1499544</v>
      </c>
    </row>
    <row r="230" spans="1:11">
      <c r="A230" s="5">
        <f xml:space="preserve"> 'Input-Graph'!$K$16 + 'Input-Graph'!$K$22/'Input-Graph'!A230</f>
        <v>3936.5572907909332</v>
      </c>
      <c r="B230">
        <f xml:space="preserve"> SQRT('Input-Graph'!$K$16/(2*PI())) * 'Input-Graph'!$K$22 * EXP(J230/(2*'Input-Graph'!$K$16)) / ('Input-Graph'!A230*A230)</f>
        <v>0.79665525365697276</v>
      </c>
      <c r="C230">
        <f t="shared" si="16"/>
        <v>-3.542123776549563</v>
      </c>
      <c r="D230">
        <f xml:space="preserve"> POWER('Input-Graph'!$K$16,1.5) * EXP(J230/(2*'Input-Graph'!$K$16)) / (A230*SQRT(2*PI()))</f>
        <v>3.5135447261286004</v>
      </c>
      <c r="E230">
        <f t="shared" si="17"/>
        <v>-2.8579050420962648E-2</v>
      </c>
      <c r="F230" s="7">
        <f xml:space="preserve"> I230 * NORMDIST(-I230*SQRT(A230)/'Input-Graph'!$K$16,0,1,1)</f>
        <v>2.2570498887776616</v>
      </c>
      <c r="G230" s="7">
        <f xml:space="preserve"> - (  'Input-Graph'!$K$16*EXP(Intermediate!J230*Intermediate!A230/(2*'Input-Graph'!$K$16*'Input-Graph'!$K$16)  )/SQRT(2*PI()*Intermediate!A230)  )</f>
        <v>-2.6727706554892552</v>
      </c>
      <c r="H230">
        <f t="shared" si="18"/>
        <v>0.35235543652441637</v>
      </c>
      <c r="I230">
        <f>'Input-Graph'!$K$15 - 'Input-Graph'!$N$16/Intermediate!K230</f>
        <v>103.1215</v>
      </c>
      <c r="J230">
        <f t="shared" si="15"/>
        <v>-10634.043762249999</v>
      </c>
      <c r="K230">
        <f>('Input-Graph'!$N$6 - ((2*'Input-Graph'!A230/'Input-Graph'!$N$8) + 'Input-Graph'!$N$9))*'Input-Graph'!$N$7</f>
        <v>1499542</v>
      </c>
    </row>
    <row r="231" spans="1:11">
      <c r="A231" s="5">
        <f xml:space="preserve"> 'Input-Graph'!$K$16 + 'Input-Graph'!$K$22/'Input-Graph'!A231</f>
        <v>3933.3938351843758</v>
      </c>
      <c r="B231">
        <f xml:space="preserve"> SQRT('Input-Graph'!$K$16/(2*PI())) * 'Input-Graph'!$K$22 * EXP(J231/(2*'Input-Graph'!$K$16)) / ('Input-Graph'!A231*A231)</f>
        <v>0.79382946421698897</v>
      </c>
      <c r="C231">
        <f t="shared" si="16"/>
        <v>-3.542123776549563</v>
      </c>
      <c r="D231">
        <f xml:space="preserve"> POWER('Input-Graph'!$K$16,1.5) * EXP(J231/(2*'Input-Graph'!$K$16)) / (A231*SQRT(2*PI()))</f>
        <v>3.516370515568584</v>
      </c>
      <c r="E231">
        <f t="shared" si="17"/>
        <v>-2.5753260980978965E-2</v>
      </c>
      <c r="F231" s="7">
        <f xml:space="preserve"> I231 * NORMDIST(-I231*SQRT(A231)/'Input-Graph'!$K$16,0,1,1)</f>
        <v>2.2614201223241803</v>
      </c>
      <c r="G231" s="7">
        <f xml:space="preserve"> - (  'Input-Graph'!$K$16*EXP(Intermediate!J231*Intermediate!A231/(2*'Input-Graph'!$K$16*'Input-Graph'!$K$16)  )/SQRT(2*PI()*Intermediate!A231)  )</f>
        <v>-2.6782163472237399</v>
      </c>
      <c r="H231">
        <f t="shared" si="18"/>
        <v>0.35127997833645042</v>
      </c>
      <c r="I231">
        <f>'Input-Graph'!$K$15 - 'Input-Graph'!$N$16/Intermediate!K231</f>
        <v>103.1215</v>
      </c>
      <c r="J231">
        <f t="shared" si="15"/>
        <v>-10634.043762249999</v>
      </c>
      <c r="K231">
        <f>('Input-Graph'!$N$6 - ((2*'Input-Graph'!A231/'Input-Graph'!$N$8) + 'Input-Graph'!$N$9))*'Input-Graph'!$N$7</f>
        <v>1499540</v>
      </c>
    </row>
    <row r="232" spans="1:11">
      <c r="A232" s="5">
        <f xml:space="preserve"> 'Input-Graph'!$K$16 + 'Input-Graph'!$K$22/'Input-Graph'!A232</f>
        <v>3930.2577688038491</v>
      </c>
      <c r="B232">
        <f xml:space="preserve"> SQRT('Input-Graph'!$K$16/(2*PI())) * 'Input-Graph'!$K$22 * EXP(J232/(2*'Input-Graph'!$K$16)) / ('Input-Graph'!A232*A232)</f>
        <v>0.79102365045004475</v>
      </c>
      <c r="C232">
        <f t="shared" si="16"/>
        <v>-3.542123776549563</v>
      </c>
      <c r="D232">
        <f xml:space="preserve"> POWER('Input-Graph'!$K$16,1.5) * EXP(J232/(2*'Input-Graph'!$K$16)) / (A232*SQRT(2*PI()))</f>
        <v>3.5191763293355285</v>
      </c>
      <c r="E232">
        <f t="shared" si="17"/>
        <v>-2.2947447214034522E-2</v>
      </c>
      <c r="F232" s="7">
        <f xml:space="preserve"> I232 * NORMDIST(-I232*SQRT(A232)/'Input-Graph'!$K$16,0,1,1)</f>
        <v>2.2657613079111694</v>
      </c>
      <c r="G232" s="7">
        <f xml:space="preserve"> - (  'Input-Graph'!$K$16*EXP(Intermediate!J232*Intermediate!A232/(2*'Input-Graph'!$K$16*'Input-Graph'!$K$16)  )/SQRT(2*PI()*Intermediate!A232)  )</f>
        <v>-2.6836266984830135</v>
      </c>
      <c r="H232">
        <f t="shared" si="18"/>
        <v>0.35021081266416632</v>
      </c>
      <c r="I232">
        <f>'Input-Graph'!$K$15 - 'Input-Graph'!$N$16/Intermediate!K232</f>
        <v>103.1215</v>
      </c>
      <c r="J232">
        <f t="shared" si="15"/>
        <v>-10634.043762249999</v>
      </c>
      <c r="K232">
        <f>('Input-Graph'!$N$6 - ((2*'Input-Graph'!A232/'Input-Graph'!$N$8) + 'Input-Graph'!$N$9))*'Input-Graph'!$N$7</f>
        <v>1499538</v>
      </c>
    </row>
    <row r="233" spans="1:11">
      <c r="A233" s="5">
        <f xml:space="preserve"> 'Input-Graph'!$K$16 + 'Input-Graph'!$K$22/'Input-Graph'!A233</f>
        <v>3927.1487374783273</v>
      </c>
      <c r="B233">
        <f xml:space="preserve"> SQRT('Input-Graph'!$K$16/(2*PI())) * 'Input-Graph'!$K$22 * EXP(J233/(2*'Input-Graph'!$K$16)) / ('Input-Graph'!A233*A233)</f>
        <v>0.78823760128834042</v>
      </c>
      <c r="C233">
        <f t="shared" si="16"/>
        <v>-3.542123776549563</v>
      </c>
      <c r="D233">
        <f xml:space="preserve"> POWER('Input-Graph'!$K$16,1.5) * EXP(J233/(2*'Input-Graph'!$K$16)) / (A233*SQRT(2*PI()))</f>
        <v>3.5219623784972325</v>
      </c>
      <c r="E233">
        <f t="shared" si="17"/>
        <v>-2.0161398052330526E-2</v>
      </c>
      <c r="F233" s="7">
        <f xml:space="preserve"> I233 * NORMDIST(-I233*SQRT(A233)/'Input-Graph'!$K$16,0,1,1)</f>
        <v>2.2700737268065616</v>
      </c>
      <c r="G233" s="7">
        <f xml:space="preserve"> - (  'Input-Graph'!$K$16*EXP(Intermediate!J233*Intermediate!A233/(2*'Input-Graph'!$K$16*'Input-Graph'!$K$16)  )/SQRT(2*PI()*Intermediate!A233)  )</f>
        <v>-2.6890020424103098</v>
      </c>
      <c r="H233">
        <f t="shared" si="18"/>
        <v>0.34914788763226179</v>
      </c>
      <c r="I233">
        <f>'Input-Graph'!$K$15 - 'Input-Graph'!$N$16/Intermediate!K233</f>
        <v>103.1215</v>
      </c>
      <c r="J233">
        <f t="shared" si="15"/>
        <v>-10634.043762249999</v>
      </c>
      <c r="K233">
        <f>('Input-Graph'!$N$6 - ((2*'Input-Graph'!A233/'Input-Graph'!$N$8) + 'Input-Graph'!$N$9))*'Input-Graph'!$N$7</f>
        <v>1499536</v>
      </c>
    </row>
    <row r="234" spans="1:11">
      <c r="A234" s="5">
        <f xml:space="preserve"> 'Input-Graph'!$K$16 + 'Input-Graph'!$K$22/'Input-Graph'!A234</f>
        <v>3924.0663931169729</v>
      </c>
      <c r="B234">
        <f xml:space="preserve"> SQRT('Input-Graph'!$K$16/(2*PI())) * 'Input-Graph'!$K$22 * EXP(J234/(2*'Input-Graph'!$K$16)) / ('Input-Graph'!A234*A234)</f>
        <v>0.78547110862723135</v>
      </c>
      <c r="C234">
        <f t="shared" si="16"/>
        <v>-3.542123776549563</v>
      </c>
      <c r="D234">
        <f xml:space="preserve"> POWER('Input-Graph'!$K$16,1.5) * EXP(J234/(2*'Input-Graph'!$K$16)) / (A234*SQRT(2*PI()))</f>
        <v>3.524728871158342</v>
      </c>
      <c r="E234">
        <f t="shared" si="17"/>
        <v>-1.7394905391221016E-2</v>
      </c>
      <c r="F234" s="7">
        <f xml:space="preserve"> I234 * NORMDIST(-I234*SQRT(A234)/'Input-Graph'!$K$16,0,1,1)</f>
        <v>2.2743576567866963</v>
      </c>
      <c r="G234" s="7">
        <f xml:space="preserve"> - (  'Input-Graph'!$K$16*EXP(Intermediate!J234*Intermediate!A234/(2*'Input-Graph'!$K$16*'Input-Graph'!$K$16)  )/SQRT(2*PI()*Intermediate!A234)  )</f>
        <v>-2.6943427081439224</v>
      </c>
      <c r="H234">
        <f t="shared" si="18"/>
        <v>0.34809115187878437</v>
      </c>
      <c r="I234">
        <f>'Input-Graph'!$K$15 - 'Input-Graph'!$N$16/Intermediate!K234</f>
        <v>103.1215</v>
      </c>
      <c r="J234">
        <f t="shared" si="15"/>
        <v>-10634.043762249999</v>
      </c>
      <c r="K234">
        <f>('Input-Graph'!$N$6 - ((2*'Input-Graph'!A234/'Input-Graph'!$N$8) + 'Input-Graph'!$N$9))*'Input-Graph'!$N$7</f>
        <v>1499534</v>
      </c>
    </row>
    <row r="235" spans="1:11">
      <c r="A235" s="5">
        <f xml:space="preserve"> 'Input-Graph'!$K$16 + 'Input-Graph'!$K$22/'Input-Graph'!A235</f>
        <v>3921.0103935792199</v>
      </c>
      <c r="B235">
        <f xml:space="preserve"> SQRT('Input-Graph'!$K$16/(2*PI())) * 'Input-Graph'!$K$22 * EXP(J235/(2*'Input-Graph'!$K$16)) / ('Input-Graph'!A235*A235)</f>
        <v>0.78272396727340987</v>
      </c>
      <c r="C235">
        <f t="shared" si="16"/>
        <v>-3.542123776549563</v>
      </c>
      <c r="D235">
        <f xml:space="preserve"> POWER('Input-Graph'!$K$16,1.5) * EXP(J235/(2*'Input-Graph'!$K$16)) / (A235*SQRT(2*PI()))</f>
        <v>3.5274760125121629</v>
      </c>
      <c r="E235">
        <f t="shared" si="17"/>
        <v>-1.4647764037400091E-2</v>
      </c>
      <c r="F235" s="7">
        <f xml:space="preserve"> I235 * NORMDIST(-I235*SQRT(A235)/'Input-Graph'!$K$16,0,1,1)</f>
        <v>2.2786133721872552</v>
      </c>
      <c r="G235" s="7">
        <f xml:space="preserve"> - (  'Input-Graph'!$K$16*EXP(Intermediate!J235*Intermediate!A235/(2*'Input-Graph'!$K$16*'Input-Graph'!$K$16)  )/SQRT(2*PI()*Intermediate!A235)  )</f>
        <v>-2.69964902087347</v>
      </c>
      <c r="H235">
        <f t="shared" si="18"/>
        <v>0.34704055454979521</v>
      </c>
      <c r="I235">
        <f>'Input-Graph'!$K$15 - 'Input-Graph'!$N$16/Intermediate!K235</f>
        <v>103.1215</v>
      </c>
      <c r="J235">
        <f t="shared" si="15"/>
        <v>-10634.043762249999</v>
      </c>
      <c r="K235">
        <f>('Input-Graph'!$N$6 - ((2*'Input-Graph'!A235/'Input-Graph'!$N$8) + 'Input-Graph'!$N$9))*'Input-Graph'!$N$7</f>
        <v>1499532</v>
      </c>
    </row>
    <row r="236" spans="1:11">
      <c r="A236" s="5">
        <f xml:space="preserve"> 'Input-Graph'!$K$16 + 'Input-Graph'!$K$22/'Input-Graph'!A236</f>
        <v>3917.9804025481712</v>
      </c>
      <c r="B236">
        <f xml:space="preserve"> SQRT('Input-Graph'!$K$16/(2*PI())) * 'Input-Graph'!$K$22 * EXP(J236/(2*'Input-Graph'!$K$16)) / ('Input-Graph'!A236*A236)</f>
        <v>0.77999597489417272</v>
      </c>
      <c r="C236">
        <f t="shared" si="16"/>
        <v>-3.542123776549563</v>
      </c>
      <c r="D236">
        <f xml:space="preserve"> POWER('Input-Graph'!$K$16,1.5) * EXP(J236/(2*'Input-Graph'!$K$16)) / (A236*SQRT(2*PI()))</f>
        <v>3.5302040048914005</v>
      </c>
      <c r="E236">
        <f t="shared" si="17"/>
        <v>-1.1919771658162492E-2</v>
      </c>
      <c r="F236" s="7">
        <f xml:space="preserve"> I236 * NORMDIST(-I236*SQRT(A236)/'Input-Graph'!$K$16,0,1,1)</f>
        <v>2.2828411439538767</v>
      </c>
      <c r="G236" s="7">
        <f xml:space="preserve"> - (  'Input-Graph'!$K$16*EXP(Intermediate!J236*Intermediate!A236/(2*'Input-Graph'!$K$16*'Input-Graph'!$K$16)  )/SQRT(2*PI()*Intermediate!A236)  )</f>
        <v>-2.7049213018953071</v>
      </c>
      <c r="H236">
        <f t="shared" si="18"/>
        <v>0.34599604529457961</v>
      </c>
      <c r="I236">
        <f>'Input-Graph'!$K$15 - 'Input-Graph'!$N$16/Intermediate!K236</f>
        <v>103.1215</v>
      </c>
      <c r="J236">
        <f t="shared" si="15"/>
        <v>-10634.043762249999</v>
      </c>
      <c r="K236">
        <f>('Input-Graph'!$N$6 - ((2*'Input-Graph'!A236/'Input-Graph'!$N$8) + 'Input-Graph'!$N$9))*'Input-Graph'!$N$7</f>
        <v>1499530</v>
      </c>
    </row>
    <row r="237" spans="1:11">
      <c r="A237" s="5">
        <f xml:space="preserve"> 'Input-Graph'!$K$16 + 'Input-Graph'!$K$22/'Input-Graph'!A237</f>
        <v>3914.976089407216</v>
      </c>
      <c r="B237">
        <f xml:space="preserve"> SQRT('Input-Graph'!$K$16/(2*PI())) * 'Input-Graph'!$K$22 * EXP(J237/(2*'Input-Graph'!$K$16)) / ('Input-Graph'!A237*A237)</f>
        <v>0.77728693196774368</v>
      </c>
      <c r="C237">
        <f t="shared" si="16"/>
        <v>-3.542123776549563</v>
      </c>
      <c r="D237">
        <f xml:space="preserve"> POWER('Input-Graph'!$K$16,1.5) * EXP(J237/(2*'Input-Graph'!$K$16)) / (A237*SQRT(2*PI()))</f>
        <v>3.532913047817829</v>
      </c>
      <c r="E237">
        <f t="shared" si="17"/>
        <v>-9.2107287317340081E-3</v>
      </c>
      <c r="F237" s="7">
        <f xml:space="preserve"> I237 * NORMDIST(-I237*SQRT(A237)/'Input-Graph'!$K$16,0,1,1)</f>
        <v>2.2870412396916264</v>
      </c>
      <c r="G237" s="7">
        <f xml:space="preserve"> - (  'Input-Graph'!$K$16*EXP(Intermediate!J237*Intermediate!A237/(2*'Input-Graph'!$K$16*'Input-Graph'!$K$16)  )/SQRT(2*PI()*Intermediate!A237)  )</f>
        <v>-2.7101598686671067</v>
      </c>
      <c r="H237">
        <f t="shared" si="18"/>
        <v>0.34495757426052931</v>
      </c>
      <c r="I237">
        <f>'Input-Graph'!$K$15 - 'Input-Graph'!$N$16/Intermediate!K237</f>
        <v>103.1215</v>
      </c>
      <c r="J237">
        <f t="shared" si="15"/>
        <v>-10634.043762249999</v>
      </c>
      <c r="K237">
        <f>('Input-Graph'!$N$6 - ((2*'Input-Graph'!A237/'Input-Graph'!$N$8) + 'Input-Graph'!$N$9))*'Input-Graph'!$N$7</f>
        <v>1499528</v>
      </c>
    </row>
    <row r="238" spans="1:11">
      <c r="A238" s="5">
        <f xml:space="preserve"> 'Input-Graph'!$K$16 + 'Input-Graph'!$K$22/'Input-Graph'!A238</f>
        <v>3911.9971291197708</v>
      </c>
      <c r="B238">
        <f xml:space="preserve"> SQRT('Input-Graph'!$K$16/(2*PI())) * 'Input-Graph'!$K$22 * EXP(J238/(2*'Input-Graph'!$K$16)) / ('Input-Graph'!A238*A238)</f>
        <v>0.7745966417346285</v>
      </c>
      <c r="C238">
        <f t="shared" si="16"/>
        <v>-3.542123776549563</v>
      </c>
      <c r="D238">
        <f xml:space="preserve"> POWER('Input-Graph'!$K$16,1.5) * EXP(J238/(2*'Input-Graph'!$K$16)) / (A238*SQRT(2*PI()))</f>
        <v>3.5356033380509446</v>
      </c>
      <c r="E238">
        <f t="shared" si="17"/>
        <v>-6.5204384986183861E-3</v>
      </c>
      <c r="F238" s="7">
        <f xml:space="preserve"> I238 * NORMDIST(-I238*SQRT(A238)/'Input-Graph'!$K$16,0,1,1)</f>
        <v>2.291213923713701</v>
      </c>
      <c r="G238" s="7">
        <f xml:space="preserve"> - (  'Input-Graph'!$K$16*EXP(Intermediate!J238*Intermediate!A238/(2*'Input-Graph'!$K$16*'Input-Graph'!$K$16)  )/SQRT(2*PI()*Intermediate!A238)  )</f>
        <v>-2.7153650348616272</v>
      </c>
      <c r="H238">
        <f t="shared" si="18"/>
        <v>0.34392509208808386</v>
      </c>
      <c r="I238">
        <f>'Input-Graph'!$K$15 - 'Input-Graph'!$N$16/Intermediate!K238</f>
        <v>103.1215</v>
      </c>
      <c r="J238">
        <f t="shared" si="15"/>
        <v>-10634.043762249999</v>
      </c>
      <c r="K238">
        <f>('Input-Graph'!$N$6 - ((2*'Input-Graph'!A238/'Input-Graph'!$N$8) + 'Input-Graph'!$N$9))*'Input-Graph'!$N$7</f>
        <v>1499526</v>
      </c>
    </row>
    <row r="239" spans="1:11">
      <c r="A239" s="5">
        <f xml:space="preserve"> 'Input-Graph'!$K$16 + 'Input-Graph'!$K$22/'Input-Graph'!A239</f>
        <v>3909.0432021120523</v>
      </c>
      <c r="B239">
        <f xml:space="preserve"> SQRT('Input-Graph'!$K$16/(2*PI())) * 'Input-Graph'!$K$22 * EXP(J239/(2*'Input-Graph'!$K$16)) / ('Input-Graph'!A239*A239)</f>
        <v>0.77192491014997733</v>
      </c>
      <c r="C239">
        <f t="shared" si="16"/>
        <v>-3.542123776549563</v>
      </c>
      <c r="D239">
        <f xml:space="preserve"> POWER('Input-Graph'!$K$16,1.5) * EXP(J239/(2*'Input-Graph'!$K$16)) / (A239*SQRT(2*PI()))</f>
        <v>3.538275069635596</v>
      </c>
      <c r="E239">
        <f t="shared" si="17"/>
        <v>-3.8487069139669927E-3</v>
      </c>
      <c r="F239" s="7">
        <f xml:space="preserve"> I239 * NORMDIST(-I239*SQRT(A239)/'Input-Graph'!$K$16,0,1,1)</f>
        <v>2.2953594570894897</v>
      </c>
      <c r="G239" s="7">
        <f xml:space="preserve"> - (  'Input-Graph'!$K$16*EXP(Intermediate!J239*Intermediate!A239/(2*'Input-Graph'!$K$16*'Input-Graph'!$K$16)  )/SQRT(2*PI()*Intermediate!A239)  )</f>
        <v>-2.7205371104196598</v>
      </c>
      <c r="H239">
        <f t="shared" si="18"/>
        <v>0.34289854990584034</v>
      </c>
      <c r="I239">
        <f>'Input-Graph'!$K$15 - 'Input-Graph'!$N$16/Intermediate!K239</f>
        <v>103.1215</v>
      </c>
      <c r="J239">
        <f t="shared" si="15"/>
        <v>-10634.043762249999</v>
      </c>
      <c r="K239">
        <f>('Input-Graph'!$N$6 - ((2*'Input-Graph'!A239/'Input-Graph'!$N$8) + 'Input-Graph'!$N$9))*'Input-Graph'!$N$7</f>
        <v>1499524</v>
      </c>
    </row>
    <row r="240" spans="1:11">
      <c r="A240" s="5">
        <f xml:space="preserve"> 'Input-Graph'!$K$16 + 'Input-Graph'!$K$22/'Input-Graph'!A240</f>
        <v>3906.1139941587917</v>
      </c>
      <c r="B240">
        <f xml:space="preserve"> SQRT('Input-Graph'!$K$16/(2*PI())) * 'Input-Graph'!$K$22 * EXP(J240/(2*'Input-Graph'!$K$16)) / ('Input-Graph'!A240*A240)</f>
        <v>0.76927154583692869</v>
      </c>
      <c r="C240">
        <f t="shared" si="16"/>
        <v>-3.542123776549563</v>
      </c>
      <c r="D240">
        <f xml:space="preserve"> POWER('Input-Graph'!$K$16,1.5) * EXP(J240/(2*'Input-Graph'!$K$16)) / (A240*SQRT(2*PI()))</f>
        <v>3.5409284339486442</v>
      </c>
      <c r="E240">
        <f t="shared" si="17"/>
        <v>-1.1953426009188028E-3</v>
      </c>
      <c r="F240" s="7">
        <f xml:space="preserve"> I240 * NORMDIST(-I240*SQRT(A240)/'Input-Graph'!$K$16,0,1,1)</f>
        <v>2.2994780976917992</v>
      </c>
      <c r="G240" s="7">
        <f xml:space="preserve"> - (  'Input-Graph'!$K$16*EXP(Intermediate!J240*Intermediate!A240/(2*'Input-Graph'!$K$16*'Input-Graph'!$K$16)  )/SQRT(2*PI()*Intermediate!A240)  )</f>
        <v>-2.725676401602191</v>
      </c>
      <c r="H240">
        <f t="shared" si="18"/>
        <v>0.34187789932561818</v>
      </c>
      <c r="I240">
        <f>'Input-Graph'!$K$15 - 'Input-Graph'!$N$16/Intermediate!K240</f>
        <v>103.1215</v>
      </c>
      <c r="J240">
        <f t="shared" si="15"/>
        <v>-10634.043762249999</v>
      </c>
      <c r="K240">
        <f>('Input-Graph'!$N$6 - ((2*'Input-Graph'!A240/'Input-Graph'!$N$8) + 'Input-Graph'!$N$9))*'Input-Graph'!$N$7</f>
        <v>1499522</v>
      </c>
    </row>
    <row r="241" spans="1:11">
      <c r="A241" s="5">
        <f xml:space="preserve"> 'Input-Graph'!$K$16 + 'Input-Graph'!$K$22/'Input-Graph'!A241</f>
        <v>3903.2091962718082</v>
      </c>
      <c r="B241">
        <f xml:space="preserve"> SQRT('Input-Graph'!$K$16/(2*PI())) * 'Input-Graph'!$K$22 * EXP(J241/(2*'Input-Graph'!$K$16)) / ('Input-Graph'!A241*A241)</f>
        <v>0.76663636004091296</v>
      </c>
      <c r="C241">
        <f t="shared" si="16"/>
        <v>-3.542123776549563</v>
      </c>
      <c r="D241">
        <f xml:space="preserve"> POWER('Input-Graph'!$K$16,1.5) * EXP(J241/(2*'Input-Graph'!$K$16)) / (A241*SQRT(2*PI()))</f>
        <v>3.5435636197446598</v>
      </c>
      <c r="E241">
        <f t="shared" si="17"/>
        <v>1.4398431950968238E-3</v>
      </c>
      <c r="F241" s="7">
        <f xml:space="preserve"> I241 * NORMDIST(-I241*SQRT(A241)/'Input-Graph'!$K$16,0,1,1)</f>
        <v>2.3035701002432813</v>
      </c>
      <c r="G241" s="7">
        <f xml:space="preserve"> - (  'Input-Graph'!$K$16*EXP(Intermediate!J241*Intermediate!A241/(2*'Input-Graph'!$K$16*'Input-Graph'!$K$16)  )/SQRT(2*PI()*Intermediate!A241)  )</f>
        <v>-2.7307832110417674</v>
      </c>
      <c r="H241">
        <f t="shared" si="18"/>
        <v>0.34086309243752355</v>
      </c>
      <c r="I241">
        <f>'Input-Graph'!$K$15 - 'Input-Graph'!$N$16/Intermediate!K241</f>
        <v>103.1215</v>
      </c>
      <c r="J241">
        <f t="shared" si="15"/>
        <v>-10634.043762249999</v>
      </c>
      <c r="K241">
        <f>('Input-Graph'!$N$6 - ((2*'Input-Graph'!A241/'Input-Graph'!$N$8) + 'Input-Graph'!$N$9))*'Input-Graph'!$N$7</f>
        <v>1499520</v>
      </c>
    </row>
    <row r="242" spans="1:11">
      <c r="A242" s="5">
        <f xml:space="preserve"> 'Input-Graph'!$K$16 + 'Input-Graph'!$K$22/'Input-Graph'!A242</f>
        <v>3900.3285045913558</v>
      </c>
      <c r="B242">
        <f xml:space="preserve"> SQRT('Input-Graph'!$K$16/(2*PI())) * 'Input-Graph'!$K$22 * EXP(J242/(2*'Input-Graph'!$K$16)) / ('Input-Graph'!A242*A242)</f>
        <v>0.76401916658489089</v>
      </c>
      <c r="C242">
        <f t="shared" si="16"/>
        <v>-3.542123776549563</v>
      </c>
      <c r="D242">
        <f xml:space="preserve"> POWER('Input-Graph'!$K$16,1.5) * EXP(J242/(2*'Input-Graph'!$K$16)) / (A242*SQRT(2*PI()))</f>
        <v>3.5461808132006825</v>
      </c>
      <c r="E242">
        <f t="shared" si="17"/>
        <v>4.05703665111945E-3</v>
      </c>
      <c r="F242" s="7">
        <f xml:space="preserve"> I242 * NORMDIST(-I242*SQRT(A242)/'Input-Graph'!$K$16,0,1,1)</f>
        <v>2.3076357163621104</v>
      </c>
      <c r="G242" s="7">
        <f xml:space="preserve"> - (  'Input-Graph'!$K$16*EXP(Intermediate!J242*Intermediate!A242/(2*'Input-Graph'!$K$16*'Input-Graph'!$K$16)  )/SQRT(2*PI()*Intermediate!A242)  )</f>
        <v>-2.7358578377930898</v>
      </c>
      <c r="H242">
        <f t="shared" si="18"/>
        <v>0.33985408180503107</v>
      </c>
      <c r="I242">
        <f>'Input-Graph'!$K$15 - 'Input-Graph'!$N$16/Intermediate!K242</f>
        <v>103.1215</v>
      </c>
      <c r="J242">
        <f t="shared" si="15"/>
        <v>-10634.043762249999</v>
      </c>
      <c r="K242">
        <f>('Input-Graph'!$N$6 - ((2*'Input-Graph'!A242/'Input-Graph'!$N$8) + 'Input-Graph'!$N$9))*'Input-Graph'!$N$7</f>
        <v>1499518</v>
      </c>
    </row>
    <row r="243" spans="1:11">
      <c r="A243" s="5">
        <f xml:space="preserve"> 'Input-Graph'!$K$16 + 'Input-Graph'!$K$22/'Input-Graph'!A243</f>
        <v>3897.4716202801628</v>
      </c>
      <c r="B243">
        <f xml:space="preserve"> SQRT('Input-Graph'!$K$16/(2*PI())) * 'Input-Graph'!$K$22 * EXP(J243/(2*'Input-Graph'!$K$16)) / ('Input-Graph'!A243*A243)</f>
        <v>0.76141978182550762</v>
      </c>
      <c r="C243">
        <f t="shared" si="16"/>
        <v>-3.542123776549563</v>
      </c>
      <c r="D243">
        <f xml:space="preserve"> POWER('Input-Graph'!$K$16,1.5) * EXP(J243/(2*'Input-Graph'!$K$16)) / (A243*SQRT(2*PI()))</f>
        <v>3.5487801979600655</v>
      </c>
      <c r="E243">
        <f t="shared" si="17"/>
        <v>6.6564214105024888E-3</v>
      </c>
      <c r="F243" s="7">
        <f xml:space="preserve"> I243 * NORMDIST(-I243*SQRT(A243)/'Input-Graph'!$K$16,0,1,1)</f>
        <v>2.3116751946070262</v>
      </c>
      <c r="G243" s="7">
        <f xml:space="preserve"> - (  'Input-Graph'!$K$16*EXP(Intermediate!J243*Intermediate!A243/(2*'Input-Graph'!$K$16*'Input-Graph'!$K$16)  )/SQRT(2*PI()*Intermediate!A243)  )</f>
        <v>-2.7409005773828419</v>
      </c>
      <c r="H243">
        <f t="shared" si="18"/>
        <v>0.33885082046019432</v>
      </c>
      <c r="I243">
        <f>'Input-Graph'!$K$15 - 'Input-Graph'!$N$16/Intermediate!K243</f>
        <v>103.1215</v>
      </c>
      <c r="J243">
        <f t="shared" si="15"/>
        <v>-10634.043762249999</v>
      </c>
      <c r="K243">
        <f>('Input-Graph'!$N$6 - ((2*'Input-Graph'!A243/'Input-Graph'!$N$8) + 'Input-Graph'!$N$9))*'Input-Graph'!$N$7</f>
        <v>1499516</v>
      </c>
    </row>
    <row r="244" spans="1:11">
      <c r="A244" s="5">
        <f xml:space="preserve"> 'Input-Graph'!$K$16 + 'Input-Graph'!$K$22/'Input-Graph'!A244</f>
        <v>3894.6382494200916</v>
      </c>
      <c r="B244">
        <f xml:space="preserve"> SQRT('Input-Graph'!$K$16/(2*PI())) * 'Input-Graph'!$K$22 * EXP(J244/(2*'Input-Graph'!$K$16)) / ('Input-Graph'!A244*A244)</f>
        <v>0.75883802461013683</v>
      </c>
      <c r="C244">
        <f t="shared" si="16"/>
        <v>-3.542123776549563</v>
      </c>
      <c r="D244">
        <f xml:space="preserve"> POWER('Input-Graph'!$K$16,1.5) * EXP(J244/(2*'Input-Graph'!$K$16)) / (A244*SQRT(2*PI()))</f>
        <v>3.5513619551754356</v>
      </c>
      <c r="E244">
        <f t="shared" si="17"/>
        <v>9.2381786258726173E-3</v>
      </c>
      <c r="F244" s="7">
        <f xml:space="preserve"> I244 * NORMDIST(-I244*SQRT(A244)/'Input-Graph'!$K$16,0,1,1)</f>
        <v>2.3156887805214774</v>
      </c>
      <c r="G244" s="7">
        <f xml:space="preserve"> - (  'Input-Graph'!$K$16*EXP(Intermediate!J244*Intermediate!A244/(2*'Input-Graph'!$K$16*'Input-Graph'!$K$16)  )/SQRT(2*PI()*Intermediate!A244)  )</f>
        <v>-2.7459117218587568</v>
      </c>
      <c r="H244">
        <f t="shared" si="18"/>
        <v>0.33785326189873022</v>
      </c>
      <c r="I244">
        <f>'Input-Graph'!$K$15 - 'Input-Graph'!$N$16/Intermediate!K244</f>
        <v>103.1215</v>
      </c>
      <c r="J244">
        <f t="shared" si="15"/>
        <v>-10634.043762249999</v>
      </c>
      <c r="K244">
        <f>('Input-Graph'!$N$6 - ((2*'Input-Graph'!A244/'Input-Graph'!$N$8) + 'Input-Graph'!$N$9))*'Input-Graph'!$N$7</f>
        <v>1499514</v>
      </c>
    </row>
    <row r="245" spans="1:11">
      <c r="A245" s="5">
        <f xml:space="preserve"> 'Input-Graph'!$K$16 + 'Input-Graph'!$K$22/'Input-Graph'!A245</f>
        <v>3891.8281029113318</v>
      </c>
      <c r="B245">
        <f xml:space="preserve"> SQRT('Input-Graph'!$K$16/(2*PI())) * 'Input-Graph'!$K$22 * EXP(J245/(2*'Input-Graph'!$K$16)) / ('Input-Graph'!A245*A245)</f>
        <v>0.75627371623479711</v>
      </c>
      <c r="C245">
        <f t="shared" si="16"/>
        <v>-3.542123776549563</v>
      </c>
      <c r="D245">
        <f xml:space="preserve"> POWER('Input-Graph'!$K$16,1.5) * EXP(J245/(2*'Input-Graph'!$K$16)) / (A245*SQRT(2*PI()))</f>
        <v>3.5539262635507756</v>
      </c>
      <c r="E245">
        <f t="shared" si="17"/>
        <v>1.1802487001212558E-2</v>
      </c>
      <c r="F245" s="7">
        <f xml:space="preserve"> I245 * NORMDIST(-I245*SQRT(A245)/'Input-Graph'!$K$16,0,1,1)</f>
        <v>2.3196767166773582</v>
      </c>
      <c r="G245" s="7">
        <f xml:space="preserve"> - (  'Input-Graph'!$K$16*EXP(Intermediate!J245*Intermediate!A245/(2*'Input-Graph'!$K$16*'Input-Graph'!$K$16)  )/SQRT(2*PI()*Intermediate!A245)  )</f>
        <v>-2.7508915598379589</v>
      </c>
      <c r="H245">
        <f t="shared" si="18"/>
        <v>0.3368613600754089</v>
      </c>
      <c r="I245">
        <f>'Input-Graph'!$K$15 - 'Input-Graph'!$N$16/Intermediate!K245</f>
        <v>103.1215</v>
      </c>
      <c r="J245">
        <f t="shared" si="15"/>
        <v>-10634.043762249999</v>
      </c>
      <c r="K245">
        <f>('Input-Graph'!$N$6 - ((2*'Input-Graph'!A245/'Input-Graph'!$N$8) + 'Input-Graph'!$N$9))*'Input-Graph'!$N$7</f>
        <v>1499512</v>
      </c>
    </row>
    <row r="246" spans="1:11">
      <c r="A246" s="5">
        <f xml:space="preserve"> 'Input-Graph'!$K$16 + 'Input-Graph'!$K$22/'Input-Graph'!A246</f>
        <v>3889.0408963740724</v>
      </c>
      <c r="B246">
        <f xml:space="preserve"> SQRT('Input-Graph'!$K$16/(2*PI())) * 'Input-Graph'!$K$22 * EXP(J246/(2*'Input-Graph'!$K$16)) / ('Input-Graph'!A246*A246)</f>
        <v>0.75372668040291824</v>
      </c>
      <c r="C246">
        <f t="shared" si="16"/>
        <v>-3.542123776549563</v>
      </c>
      <c r="D246">
        <f xml:space="preserve"> POWER('Input-Graph'!$K$16,1.5) * EXP(J246/(2*'Input-Graph'!$K$16)) / (A246*SQRT(2*PI()))</f>
        <v>3.5564732993826542</v>
      </c>
      <c r="E246">
        <f t="shared" si="17"/>
        <v>1.4349522833091211E-2</v>
      </c>
      <c r="F246" s="7">
        <f xml:space="preserve"> I246 * NORMDIST(-I246*SQRT(A246)/'Input-Graph'!$K$16,0,1,1)</f>
        <v>2.323639242717642</v>
      </c>
      <c r="G246" s="7">
        <f xml:space="preserve"> - (  'Input-Graph'!$K$16*EXP(Intermediate!J246*Intermediate!A246/(2*'Input-Graph'!$K$16*'Input-Graph'!$K$16)  )/SQRT(2*PI()*Intermediate!A246)  )</f>
        <v>-2.7558403765545529</v>
      </c>
      <c r="H246">
        <f t="shared" si="18"/>
        <v>0.33587506939909861</v>
      </c>
      <c r="I246">
        <f>'Input-Graph'!$K$15 - 'Input-Graph'!$N$16/Intermediate!K246</f>
        <v>103.1215</v>
      </c>
      <c r="J246">
        <f t="shared" si="15"/>
        <v>-10634.043762249999</v>
      </c>
      <c r="K246">
        <f>('Input-Graph'!$N$6 - ((2*'Input-Graph'!A246/'Input-Graph'!$N$8) + 'Input-Graph'!$N$9))*'Input-Graph'!$N$7</f>
        <v>1499510</v>
      </c>
    </row>
    <row r="247" spans="1:11">
      <c r="A247" s="5">
        <f xml:space="preserve"> 'Input-Graph'!$K$16 + 'Input-Graph'!$K$22/'Input-Graph'!A247</f>
        <v>3886.276350052563</v>
      </c>
      <c r="B247">
        <f xml:space="preserve"> SQRT('Input-Graph'!$K$16/(2*PI())) * 'Input-Graph'!$K$22 * EXP(J247/(2*'Input-Graph'!$K$16)) / ('Input-Graph'!A247*A247)</f>
        <v>0.7511967431849379</v>
      </c>
      <c r="C247">
        <f t="shared" si="16"/>
        <v>-3.542123776549563</v>
      </c>
      <c r="D247">
        <f xml:space="preserve"> POWER('Input-Graph'!$K$16,1.5) * EXP(J247/(2*'Input-Graph'!$K$16)) / (A247*SQRT(2*PI()))</f>
        <v>3.5590032366006348</v>
      </c>
      <c r="E247">
        <f t="shared" si="17"/>
        <v>1.6879460051071771E-2</v>
      </c>
      <c r="F247" s="7">
        <f xml:space="preserve"> I247 * NORMDIST(-I247*SQRT(A247)/'Input-Graph'!$K$16,0,1,1)</f>
        <v>2.3275765953986287</v>
      </c>
      <c r="G247" s="7">
        <f xml:space="preserve"> - (  'Input-Graph'!$K$16*EXP(Intermediate!J247*Intermediate!A247/(2*'Input-Graph'!$K$16*'Input-Graph'!$K$16)  )/SQRT(2*PI()*Intermediate!A247)  )</f>
        <v>-2.7607584539064991</v>
      </c>
      <c r="H247">
        <f t="shared" si="18"/>
        <v>0.33489434472813917</v>
      </c>
      <c r="I247">
        <f>'Input-Graph'!$K$15 - 'Input-Graph'!$N$16/Intermediate!K247</f>
        <v>103.1215</v>
      </c>
      <c r="J247">
        <f t="shared" si="15"/>
        <v>-10634.043762249999</v>
      </c>
      <c r="K247">
        <f>('Input-Graph'!$N$6 - ((2*'Input-Graph'!A247/'Input-Graph'!$N$8) + 'Input-Graph'!$N$9))*'Input-Graph'!$N$7</f>
        <v>1499508</v>
      </c>
    </row>
    <row r="248" spans="1:11">
      <c r="A248" s="5">
        <f xml:space="preserve"> 'Input-Graph'!$K$16 + 'Input-Graph'!$K$22/'Input-Graph'!A248</f>
        <v>3883.5341887215109</v>
      </c>
      <c r="B248">
        <f xml:space="preserve"> SQRT('Input-Graph'!$K$16/(2*PI())) * 'Input-Graph'!$K$22 * EXP(J248/(2*'Input-Graph'!$K$16)) / ('Input-Graph'!A248*A248)</f>
        <v>0.74868373297870938</v>
      </c>
      <c r="C248">
        <f t="shared" si="16"/>
        <v>-3.542123776549563</v>
      </c>
      <c r="D248">
        <f xml:space="preserve"> POWER('Input-Graph'!$K$16,1.5) * EXP(J248/(2*'Input-Graph'!$K$16)) / (A248*SQRT(2*PI()))</f>
        <v>3.5615162468068635</v>
      </c>
      <c r="E248">
        <f t="shared" si="17"/>
        <v>1.9392470257300509E-2</v>
      </c>
      <c r="F248" s="7">
        <f xml:space="preserve"> I248 * NORMDIST(-I248*SQRT(A248)/'Input-Graph'!$K$16,0,1,1)</f>
        <v>2.3314890086314222</v>
      </c>
      <c r="G248" s="7">
        <f xml:space="preserve"> - (  'Input-Graph'!$K$16*EXP(Intermediate!J248*Intermediate!A248/(2*'Input-Graph'!$K$16*'Input-Graph'!$K$16)  )/SQRT(2*PI()*Intermediate!A248)  )</f>
        <v>-2.7656460705017856</v>
      </c>
      <c r="H248">
        <f t="shared" si="18"/>
        <v>0.3339191413656466</v>
      </c>
      <c r="I248">
        <f>'Input-Graph'!$K$15 - 'Input-Graph'!$N$16/Intermediate!K248</f>
        <v>103.1215</v>
      </c>
      <c r="J248">
        <f t="shared" si="15"/>
        <v>-10634.043762249999</v>
      </c>
      <c r="K248">
        <f>('Input-Graph'!$N$6 - ((2*'Input-Graph'!A248/'Input-Graph'!$N$8) + 'Input-Graph'!$N$9))*'Input-Graph'!$N$7</f>
        <v>1499506</v>
      </c>
    </row>
    <row r="249" spans="1:11">
      <c r="A249" s="5">
        <f xml:space="preserve"> 'Input-Graph'!$K$16 + 'Input-Graph'!$K$22/'Input-Graph'!A249</f>
        <v>3880.8141415947421</v>
      </c>
      <c r="B249">
        <f xml:space="preserve"> SQRT('Input-Graph'!$K$16/(2*PI())) * 'Input-Graph'!$K$22 * EXP(J249/(2*'Input-Graph'!$K$16)) / ('Input-Graph'!A249*A249)</f>
        <v>0.74618748047070127</v>
      </c>
      <c r="C249">
        <f t="shared" si="16"/>
        <v>-3.542123776549563</v>
      </c>
      <c r="D249">
        <f xml:space="preserve"> POWER('Input-Graph'!$K$16,1.5) * EXP(J249/(2*'Input-Graph'!$K$16)) / (A249*SQRT(2*PI()))</f>
        <v>3.5640124993148716</v>
      </c>
      <c r="E249">
        <f t="shared" si="17"/>
        <v>2.1888722765308621E-2</v>
      </c>
      <c r="F249" s="7">
        <f xml:space="preserve"> I249 * NORMDIST(-I249*SQRT(A249)/'Input-Graph'!$K$16,0,1,1)</f>
        <v>2.335376713522713</v>
      </c>
      <c r="G249" s="7">
        <f xml:space="preserve"> - (  'Input-Graph'!$K$16*EXP(Intermediate!J249*Intermediate!A249/(2*'Input-Graph'!$K$16*'Input-Graph'!$K$16)  )/SQRT(2*PI()*Intermediate!A249)  )</f>
        <v>-2.7705035017038755</v>
      </c>
      <c r="H249">
        <f t="shared" si="18"/>
        <v>0.33294941505484754</v>
      </c>
      <c r="I249">
        <f>'Input-Graph'!$K$15 - 'Input-Graph'!$N$16/Intermediate!K249</f>
        <v>103.1215</v>
      </c>
      <c r="J249">
        <f t="shared" si="15"/>
        <v>-10634.043762249999</v>
      </c>
      <c r="K249">
        <f>('Input-Graph'!$N$6 - ((2*'Input-Graph'!A249/'Input-Graph'!$N$8) + 'Input-Graph'!$N$9))*'Input-Graph'!$N$7</f>
        <v>1499504</v>
      </c>
    </row>
    <row r="250" spans="1:11">
      <c r="A250" s="5">
        <f xml:space="preserve"> 'Input-Graph'!$K$16 + 'Input-Graph'!$K$22/'Input-Graph'!A250</f>
        <v>3878.1159422360593</v>
      </c>
      <c r="B250">
        <f xml:space="preserve"> SQRT('Input-Graph'!$K$16/(2*PI())) * 'Input-Graph'!$K$22 * EXP(J250/(2*'Input-Graph'!$K$16)) / ('Input-Graph'!A250*A250)</f>
        <v>0.74370781859797142</v>
      </c>
      <c r="C250">
        <f t="shared" si="16"/>
        <v>-3.542123776549563</v>
      </c>
      <c r="D250">
        <f xml:space="preserve"> POWER('Input-Graph'!$K$16,1.5) * EXP(J250/(2*'Input-Graph'!$K$16)) / (A250*SQRT(2*PI()))</f>
        <v>3.5664921611876013</v>
      </c>
      <c r="E250">
        <f t="shared" si="17"/>
        <v>2.4368384638038254E-2</v>
      </c>
      <c r="F250" s="7">
        <f xml:space="preserve"> I250 * NORMDIST(-I250*SQRT(A250)/'Input-Graph'!$K$16,0,1,1)</f>
        <v>2.3392399384150413</v>
      </c>
      <c r="G250" s="7">
        <f xml:space="preserve"> - (  'Input-Graph'!$K$16*EXP(Intermediate!J250*Intermediate!A250/(2*'Input-Graph'!$K$16*'Input-Graph'!$K$16)  )/SQRT(2*PI()*Intermediate!A250)  )</f>
        <v>-2.7753310196765018</v>
      </c>
      <c r="H250">
        <f t="shared" si="18"/>
        <v>0.3319851219745491</v>
      </c>
      <c r="I250">
        <f>'Input-Graph'!$K$15 - 'Input-Graph'!$N$16/Intermediate!K250</f>
        <v>103.1215</v>
      </c>
      <c r="J250">
        <f t="shared" si="15"/>
        <v>-10634.043762249999</v>
      </c>
      <c r="K250">
        <f>('Input-Graph'!$N$6 - ((2*'Input-Graph'!A250/'Input-Graph'!$N$8) + 'Input-Graph'!$N$9))*'Input-Graph'!$N$7</f>
        <v>1499502</v>
      </c>
    </row>
    <row r="251" spans="1:11">
      <c r="A251" s="5">
        <f xml:space="preserve"> 'Input-Graph'!$K$16 + 'Input-Graph'!$K$22/'Input-Graph'!A251</f>
        <v>3875.439328472246</v>
      </c>
      <c r="B251">
        <f xml:space="preserve"> SQRT('Input-Graph'!$K$16/(2*PI())) * 'Input-Graph'!$K$22 * EXP(J251/(2*'Input-Graph'!$K$16)) / ('Input-Graph'!A251*A251)</f>
        <v>0.74124458251089542</v>
      </c>
      <c r="C251">
        <f t="shared" si="16"/>
        <v>-3.542123776549563</v>
      </c>
      <c r="D251">
        <f xml:space="preserve"> POWER('Input-Graph'!$K$16,1.5) * EXP(J251/(2*'Input-Graph'!$K$16)) / (A251*SQRT(2*PI()))</f>
        <v>3.5689553972746775</v>
      </c>
      <c r="E251">
        <f t="shared" si="17"/>
        <v>2.6831620725114469E-2</v>
      </c>
      <c r="F251" s="7">
        <f xml:space="preserve"> I251 * NORMDIST(-I251*SQRT(A251)/'Input-Graph'!$K$16,0,1,1)</f>
        <v>2.3430789089261022</v>
      </c>
      <c r="G251" s="7">
        <f xml:space="preserve"> - (  'Input-Graph'!$K$16*EXP(Intermediate!J251*Intermediate!A251/(2*'Input-Graph'!$K$16*'Input-Graph'!$K$16)  )/SQRT(2*PI()*Intermediate!A251)  )</f>
        <v>-2.7801288934277393</v>
      </c>
      <c r="H251">
        <f t="shared" si="18"/>
        <v>0.33102621873437288</v>
      </c>
      <c r="I251">
        <f>'Input-Graph'!$K$15 - 'Input-Graph'!$N$16/Intermediate!K251</f>
        <v>103.1215</v>
      </c>
      <c r="J251">
        <f t="shared" si="15"/>
        <v>-10634.043762249999</v>
      </c>
      <c r="K251">
        <f>('Input-Graph'!$N$6 - ((2*'Input-Graph'!A251/'Input-Graph'!$N$8) + 'Input-Graph'!$N$9))*'Input-Graph'!$N$7</f>
        <v>1499500</v>
      </c>
    </row>
    <row r="252" spans="1:11">
      <c r="A252" s="5">
        <f xml:space="preserve"> 'Input-Graph'!$K$16 + 'Input-Graph'!$K$22/'Input-Graph'!A252</f>
        <v>3872.7840423081443</v>
      </c>
      <c r="B252">
        <f xml:space="preserve"> SQRT('Input-Graph'!$K$16/(2*PI())) * 'Input-Graph'!$K$22 * EXP(J252/(2*'Input-Graph'!$K$16)) / ('Input-Graph'!A252*A252)</f>
        <v>0.73879760953663398</v>
      </c>
      <c r="C252">
        <f t="shared" si="16"/>
        <v>-3.542123776549563</v>
      </c>
      <c r="D252">
        <f xml:space="preserve"> POWER('Input-Graph'!$K$16,1.5) * EXP(J252/(2*'Input-Graph'!$K$16)) / (A252*SQRT(2*PI()))</f>
        <v>3.571402370248939</v>
      </c>
      <c r="E252">
        <f t="shared" si="17"/>
        <v>2.9278593699376021E-2</v>
      </c>
      <c r="F252" s="7">
        <f xml:space="preserve"> I252 * NORMDIST(-I252*SQRT(A252)/'Input-Graph'!$K$16,0,1,1)</f>
        <v>2.346893847987821</v>
      </c>
      <c r="G252" s="7">
        <f xml:space="preserve"> - (  'Input-Graph'!$K$16*EXP(Intermediate!J252*Intermediate!A252/(2*'Input-Graph'!$K$16*'Input-Graph'!$K$16)  )/SQRT(2*PI()*Intermediate!A252)  )</f>
        <v>-2.7848973888534401</v>
      </c>
      <c r="H252">
        <f t="shared" si="18"/>
        <v>0.3300726623703909</v>
      </c>
      <c r="I252">
        <f>'Input-Graph'!$K$15 - 'Input-Graph'!$N$16/Intermediate!K252</f>
        <v>103.1215</v>
      </c>
      <c r="J252">
        <f t="shared" si="15"/>
        <v>-10634.043762249999</v>
      </c>
      <c r="K252">
        <f>('Input-Graph'!$N$6 - ((2*'Input-Graph'!A252/'Input-Graph'!$N$8) + 'Input-Graph'!$N$9))*'Input-Graph'!$N$7</f>
        <v>1499498</v>
      </c>
    </row>
    <row r="253" spans="1:11">
      <c r="A253" s="5">
        <f xml:space="preserve"> 'Input-Graph'!$K$16 + 'Input-Graph'!$K$22/'Input-Graph'!A253</f>
        <v>3870.1498298437577</v>
      </c>
      <c r="B253">
        <f xml:space="preserve"> SQRT('Input-Graph'!$K$16/(2*PI())) * 'Input-Graph'!$K$22 * EXP(J253/(2*'Input-Graph'!$K$16)) / ('Input-Graph'!A253*A253)</f>
        <v>0.73636673914332185</v>
      </c>
      <c r="C253">
        <f t="shared" si="16"/>
        <v>-3.542123776549563</v>
      </c>
      <c r="D253">
        <f xml:space="preserve"> POWER('Input-Graph'!$K$16,1.5) * EXP(J253/(2*'Input-Graph'!$K$16)) / (A253*SQRT(2*PI()))</f>
        <v>3.5738332406422511</v>
      </c>
      <c r="E253">
        <f t="shared" si="17"/>
        <v>3.1709464092688044E-2</v>
      </c>
      <c r="F253" s="7">
        <f xml:space="preserve"> I253 * NORMDIST(-I253*SQRT(A253)/'Input-Graph'!$K$16,0,1,1)</f>
        <v>2.3506849758845316</v>
      </c>
      <c r="G253" s="7">
        <f xml:space="preserve"> - (  'Input-Graph'!$K$16*EXP(Intermediate!J253*Intermediate!A253/(2*'Input-Graph'!$K$16*'Input-Graph'!$K$16)  )/SQRT(2*PI()*Intermediate!A253)  )</f>
        <v>-2.7896367687799888</v>
      </c>
      <c r="H253">
        <f t="shared" si="18"/>
        <v>0.32912441034055284</v>
      </c>
      <c r="I253">
        <f>'Input-Graph'!$K$15 - 'Input-Graph'!$N$16/Intermediate!K253</f>
        <v>103.1215</v>
      </c>
      <c r="J253">
        <f t="shared" si="15"/>
        <v>-10634.043762249999</v>
      </c>
      <c r="K253">
        <f>('Input-Graph'!$N$6 - ((2*'Input-Graph'!A253/'Input-Graph'!$N$8) + 'Input-Graph'!$N$9))*'Input-Graph'!$N$7</f>
        <v>1499496</v>
      </c>
    </row>
    <row r="254" spans="1:11">
      <c r="A254" s="5">
        <f xml:space="preserve"> 'Input-Graph'!$K$16 + 'Input-Graph'!$K$22/'Input-Graph'!A254</f>
        <v>3867.5364411933192</v>
      </c>
      <c r="B254">
        <f xml:space="preserve"> SQRT('Input-Graph'!$K$16/(2*PI())) * 'Input-Graph'!$K$22 * EXP(J254/(2*'Input-Graph'!$K$16)) / ('Input-Graph'!A254*A254)</f>
        <v>0.7339518129049607</v>
      </c>
      <c r="C254">
        <f t="shared" si="16"/>
        <v>-3.542123776549563</v>
      </c>
      <c r="D254">
        <f xml:space="preserve"> POWER('Input-Graph'!$K$16,1.5) * EXP(J254/(2*'Input-Graph'!$K$16)) / (A254*SQRT(2*PI()))</f>
        <v>3.5762481668806116</v>
      </c>
      <c r="E254">
        <f t="shared" si="17"/>
        <v>3.4124390331048637E-2</v>
      </c>
      <c r="F254" s="7">
        <f xml:space="preserve"> I254 * NORMDIST(-I254*SQRT(A254)/'Input-Graph'!$K$16,0,1,1)</f>
        <v>2.3544525102906366</v>
      </c>
      <c r="G254" s="7">
        <f xml:space="preserve"> - (  'Input-Graph'!$K$16*EXP(Intermediate!J254*Intermediate!A254/(2*'Input-Graph'!$K$16*'Input-Graph'!$K$16)  )/SQRT(2*PI()*Intermediate!A254)  )</f>
        <v>-2.7943472930064184</v>
      </c>
      <c r="H254">
        <f t="shared" si="18"/>
        <v>0.32818142052022736</v>
      </c>
      <c r="I254">
        <f>'Input-Graph'!$K$15 - 'Input-Graph'!$N$16/Intermediate!K254</f>
        <v>103.1215</v>
      </c>
      <c r="J254">
        <f t="shared" si="15"/>
        <v>-10634.043762249999</v>
      </c>
      <c r="K254">
        <f>('Input-Graph'!$N$6 - ((2*'Input-Graph'!A254/'Input-Graph'!$N$8) + 'Input-Graph'!$N$9))*'Input-Graph'!$N$7</f>
        <v>1499494</v>
      </c>
    </row>
    <row r="255" spans="1:11">
      <c r="A255" s="5">
        <f xml:space="preserve"> 'Input-Graph'!$K$16 + 'Input-Graph'!$K$22/'Input-Graph'!A255</f>
        <v>3864.9436304062697</v>
      </c>
      <c r="B255">
        <f xml:space="preserve"> SQRT('Input-Graph'!$K$16/(2*PI())) * 'Input-Graph'!$K$22 * EXP(J255/(2*'Input-Graph'!$K$16)) / ('Input-Graph'!A255*A255)</f>
        <v>0.73155267446700145</v>
      </c>
      <c r="C255">
        <f t="shared" si="16"/>
        <v>-3.542123776549563</v>
      </c>
      <c r="D255">
        <f xml:space="preserve"> POWER('Input-Graph'!$K$16,1.5) * EXP(J255/(2*'Input-Graph'!$K$16)) / (A255*SQRT(2*PI()))</f>
        <v>3.5786473053185714</v>
      </c>
      <c r="E255">
        <f t="shared" si="17"/>
        <v>3.652352876900844E-2</v>
      </c>
      <c r="F255" s="7">
        <f xml:space="preserve"> I255 * NORMDIST(-I255*SQRT(A255)/'Input-Graph'!$K$16,0,1,1)</f>
        <v>2.3581966663075935</v>
      </c>
      <c r="G255" s="7">
        <f xml:space="preserve"> - (  'Input-Graph'!$K$16*EXP(Intermediate!J255*Intermediate!A255/(2*'Input-Graph'!$K$16*'Input-Graph'!$K$16)  )/SQRT(2*PI()*Intermediate!A255)  )</f>
        <v>-2.7990292183458854</v>
      </c>
      <c r="H255">
        <f t="shared" si="18"/>
        <v>0.32724365119771814</v>
      </c>
      <c r="I255">
        <f>'Input-Graph'!$K$15 - 'Input-Graph'!$N$16/Intermediate!K255</f>
        <v>103.1215</v>
      </c>
      <c r="J255">
        <f t="shared" si="15"/>
        <v>-10634.043762249999</v>
      </c>
      <c r="K255">
        <f>('Input-Graph'!$N$6 - ((2*'Input-Graph'!A255/'Input-Graph'!$N$8) + 'Input-Graph'!$N$9))*'Input-Graph'!$N$7</f>
        <v>1499492</v>
      </c>
    </row>
    <row r="256" spans="1:11">
      <c r="A256" s="5">
        <f xml:space="preserve"> 'Input-Graph'!$K$16 + 'Input-Graph'!$K$22/'Input-Graph'!A256</f>
        <v>3862.3711553900989</v>
      </c>
      <c r="B256">
        <f xml:space="preserve"> SQRT('Input-Graph'!$K$16/(2*PI())) * 'Input-Graph'!$K$22 * EXP(J256/(2*'Input-Graph'!$K$16)) / ('Input-Graph'!A256*A256)</f>
        <v>0.72916916951259758</v>
      </c>
      <c r="C256">
        <f t="shared" si="16"/>
        <v>-3.542123776549563</v>
      </c>
      <c r="D256">
        <f xml:space="preserve"> POWER('Input-Graph'!$K$16,1.5) * EXP(J256/(2*'Input-Graph'!$K$16)) / (A256*SQRT(2*PI()))</f>
        <v>3.5810308102729755</v>
      </c>
      <c r="E256">
        <f t="shared" si="17"/>
        <v>3.8907033723412532E-2</v>
      </c>
      <c r="F256" s="7">
        <f xml:space="preserve"> I256 * NORMDIST(-I256*SQRT(A256)/'Input-Graph'!$K$16,0,1,1)</f>
        <v>2.3619176565004625</v>
      </c>
      <c r="G256" s="7">
        <f xml:space="preserve"> - (  'Input-Graph'!$K$16*EXP(Intermediate!J256*Intermediate!A256/(2*'Input-Graph'!$K$16*'Input-Graph'!$K$16)  )/SQRT(2*PI()*Intermediate!A256)  )</f>
        <v>-2.8036827986665025</v>
      </c>
      <c r="H256">
        <f t="shared" si="18"/>
        <v>0.32631106106996999</v>
      </c>
      <c r="I256">
        <f>'Input-Graph'!$K$15 - 'Input-Graph'!$N$16/Intermediate!K256</f>
        <v>103.1215</v>
      </c>
      <c r="J256">
        <f t="shared" si="15"/>
        <v>-10634.043762249999</v>
      </c>
      <c r="K256">
        <f>('Input-Graph'!$N$6 - ((2*'Input-Graph'!A256/'Input-Graph'!$N$8) + 'Input-Graph'!$N$9))*'Input-Graph'!$N$7</f>
        <v>1499490</v>
      </c>
    </row>
    <row r="257" spans="1:11">
      <c r="A257" s="5">
        <f xml:space="preserve"> 'Input-Graph'!$K$16 + 'Input-Graph'!$K$22/'Input-Graph'!A257</f>
        <v>3859.818777834992</v>
      </c>
      <c r="B257">
        <f xml:space="preserve"> SQRT('Input-Graph'!$K$16/(2*PI())) * 'Input-Graph'!$K$22 * EXP(J257/(2*'Input-Graph'!$K$16)) / ('Input-Graph'!A257*A257)</f>
        <v>0.72680114572951904</v>
      </c>
      <c r="C257">
        <f t="shared" si="16"/>
        <v>-3.542123776549563</v>
      </c>
      <c r="D257">
        <f xml:space="preserve"> POWER('Input-Graph'!$K$16,1.5) * EXP(J257/(2*'Input-Graph'!$K$16)) / (A257*SQRT(2*PI()))</f>
        <v>3.5833988340560539</v>
      </c>
      <c r="E257">
        <f t="shared" si="17"/>
        <v>4.1275057506490853E-2</v>
      </c>
      <c r="F257" s="7">
        <f xml:space="preserve"> I257 * NORMDIST(-I257*SQRT(A257)/'Input-Graph'!$K$16,0,1,1)</f>
        <v>2.3656156909336361</v>
      </c>
      <c r="G257" s="7">
        <f xml:space="preserve"> - (  'Input-Graph'!$K$16*EXP(Intermediate!J257*Intermediate!A257/(2*'Input-Graph'!$K$16*'Input-Graph'!$K$16)  )/SQRT(2*PI()*Intermediate!A257)  )</f>
        <v>-2.8083082849315706</v>
      </c>
      <c r="H257">
        <f t="shared" si="18"/>
        <v>0.32538360923807552</v>
      </c>
      <c r="I257">
        <f>'Input-Graph'!$K$15 - 'Input-Graph'!$N$16/Intermediate!K257</f>
        <v>103.1215</v>
      </c>
      <c r="J257">
        <f t="shared" si="15"/>
        <v>-10634.043762249999</v>
      </c>
      <c r="K257">
        <f>('Input-Graph'!$N$6 - ((2*'Input-Graph'!A257/'Input-Graph'!$N$8) + 'Input-Graph'!$N$9))*'Input-Graph'!$N$7</f>
        <v>1499488</v>
      </c>
    </row>
    <row r="258" spans="1:11">
      <c r="A258" s="5">
        <f xml:space="preserve"> 'Input-Graph'!$K$16 + 'Input-Graph'!$K$22/'Input-Graph'!A258</f>
        <v>3857.2862631402363</v>
      </c>
      <c r="B258">
        <f xml:space="preserve"> SQRT('Input-Graph'!$K$16/(2*PI())) * 'Input-Graph'!$K$22 * EXP(J258/(2*'Input-Graph'!$K$16)) / ('Input-Graph'!A258*A258)</f>
        <v>0.72444845277770531</v>
      </c>
      <c r="C258">
        <f t="shared" si="16"/>
        <v>-3.542123776549563</v>
      </c>
      <c r="D258">
        <f xml:space="preserve"> POWER('Input-Graph'!$K$16,1.5) * EXP(J258/(2*'Input-Graph'!$K$16)) / (A258*SQRT(2*PI()))</f>
        <v>3.5857515270078681</v>
      </c>
      <c r="E258">
        <f t="shared" si="17"/>
        <v>4.3627750458305137E-2</v>
      </c>
      <c r="F258" s="7">
        <f xml:space="preserve"> I258 * NORMDIST(-I258*SQRT(A258)/'Input-Graph'!$K$16,0,1,1)</f>
        <v>2.3692909772063664</v>
      </c>
      <c r="G258" s="7">
        <f xml:space="preserve"> - (  'Input-Graph'!$K$16*EXP(Intermediate!J258*Intermediate!A258/(2*'Input-Graph'!$K$16*'Input-Graph'!$K$16)  )/SQRT(2*PI()*Intermediate!A258)  )</f>
        <v>-2.8129059252391828</v>
      </c>
      <c r="H258">
        <f t="shared" si="18"/>
        <v>0.32446125520319402</v>
      </c>
      <c r="I258">
        <f>'Input-Graph'!$K$15 - 'Input-Graph'!$N$16/Intermediate!K258</f>
        <v>103.1215</v>
      </c>
      <c r="J258">
        <f t="shared" si="15"/>
        <v>-10634.043762249999</v>
      </c>
      <c r="K258">
        <f>('Input-Graph'!$N$6 - ((2*'Input-Graph'!A258/'Input-Graph'!$N$8) + 'Input-Graph'!$N$9))*'Input-Graph'!$N$7</f>
        <v>1499486</v>
      </c>
    </row>
    <row r="259" spans="1:11">
      <c r="A259" s="5">
        <f xml:space="preserve"> 'Input-Graph'!$K$16 + 'Input-Graph'!$K$22/'Input-Graph'!A259</f>
        <v>3854.7733803423389</v>
      </c>
      <c r="B259">
        <f xml:space="preserve"> SQRT('Input-Graph'!$K$16/(2*PI())) * 'Input-Graph'!$K$22 * EXP(J259/(2*'Input-Graph'!$K$16)) / ('Input-Graph'!A259*A259)</f>
        <v>0.72211094225744965</v>
      </c>
      <c r="C259">
        <f t="shared" si="16"/>
        <v>-3.542123776549563</v>
      </c>
      <c r="D259">
        <f xml:space="preserve"> POWER('Input-Graph'!$K$16,1.5) * EXP(J259/(2*'Input-Graph'!$K$16)) / (A259*SQRT(2*PI()))</f>
        <v>3.5880890375281234</v>
      </c>
      <c r="E259">
        <f t="shared" si="17"/>
        <v>4.5965260978560352E-2</v>
      </c>
      <c r="F259" s="7">
        <f xml:space="preserve"> I259 * NORMDIST(-I259*SQRT(A259)/'Input-Graph'!$K$16,0,1,1)</f>
        <v>2.3729437204872359</v>
      </c>
      <c r="G259" s="7">
        <f xml:space="preserve"> - (  'Input-Graph'!$K$16*EXP(Intermediate!J259*Intermediate!A259/(2*'Input-Graph'!$K$16*'Input-Graph'!$K$16)  )/SQRT(2*PI()*Intermediate!A259)  )</f>
        <v>-2.8174759648612349</v>
      </c>
      <c r="H259">
        <f t="shared" si="18"/>
        <v>0.32354395886201104</v>
      </c>
      <c r="I259">
        <f>'Input-Graph'!$K$15 - 'Input-Graph'!$N$16/Intermediate!K259</f>
        <v>103.1215</v>
      </c>
      <c r="J259">
        <f t="shared" ref="J259:J322" si="19" xml:space="preserve"> -I259*I259</f>
        <v>-10634.043762249999</v>
      </c>
      <c r="K259">
        <f>('Input-Graph'!$N$6 - ((2*'Input-Graph'!A259/'Input-Graph'!$N$8) + 'Input-Graph'!$N$9))*'Input-Graph'!$N$7</f>
        <v>1499484</v>
      </c>
    </row>
    <row r="260" spans="1:11">
      <c r="A260" s="5">
        <f xml:space="preserve"> 'Input-Graph'!$K$16 + 'Input-Graph'!$K$22/'Input-Graph'!A260</f>
        <v>3852.2799020448119</v>
      </c>
      <c r="B260">
        <f xml:space="preserve"> SQRT('Input-Graph'!$K$16/(2*PI())) * 'Input-Graph'!$K$22 * EXP(J260/(2*'Input-Graph'!$K$16)) / ('Input-Graph'!A260*A260)</f>
        <v>0.71978846767819504</v>
      </c>
      <c r="C260">
        <f t="shared" si="16"/>
        <v>-3.542123776549563</v>
      </c>
      <c r="D260">
        <f xml:space="preserve"> POWER('Input-Graph'!$K$16,1.5) * EXP(J260/(2*'Input-Graph'!$K$16)) / (A260*SQRT(2*PI()))</f>
        <v>3.5904115121073779</v>
      </c>
      <c r="E260">
        <f t="shared" si="17"/>
        <v>4.8287735557814848E-2</v>
      </c>
      <c r="F260" s="7">
        <f xml:space="preserve"> I260 * NORMDIST(-I260*SQRT(A260)/'Input-Graph'!$K$16,0,1,1)</f>
        <v>2.3765741235485054</v>
      </c>
      <c r="G260" s="7">
        <f xml:space="preserve"> - (  'Input-Graph'!$K$16*EXP(Intermediate!J260*Intermediate!A260/(2*'Input-Graph'!$K$16*'Input-Graph'!$K$16)  )/SQRT(2*PI()*Intermediate!A260)  )</f>
        <v>-2.8220186462818373</v>
      </c>
      <c r="H260">
        <f t="shared" si="18"/>
        <v>0.3226316805026781</v>
      </c>
      <c r="I260">
        <f>'Input-Graph'!$K$15 - 'Input-Graph'!$N$16/Intermediate!K260</f>
        <v>103.1215</v>
      </c>
      <c r="J260">
        <f t="shared" si="19"/>
        <v>-10634.043762249999</v>
      </c>
      <c r="K260">
        <f>('Input-Graph'!$N$6 - ((2*'Input-Graph'!A260/'Input-Graph'!$N$8) + 'Input-Graph'!$N$9))*'Input-Graph'!$N$7</f>
        <v>1499482</v>
      </c>
    </row>
    <row r="261" spans="1:11">
      <c r="A261" s="5">
        <f xml:space="preserve"> 'Input-Graph'!$K$16 + 'Input-Graph'!$K$22/'Input-Graph'!A261</f>
        <v>3849.8056043495731</v>
      </c>
      <c r="B261">
        <f xml:space="preserve"> SQRT('Input-Graph'!$K$16/(2*PI())) * 'Input-Graph'!$K$22 * EXP(J261/(2*'Input-Graph'!$K$16)) / ('Input-Graph'!A261*A261)</f>
        <v>0.71748088442793212</v>
      </c>
      <c r="C261">
        <f t="shared" si="16"/>
        <v>-3.542123776549563</v>
      </c>
      <c r="D261">
        <f xml:space="preserve"> POWER('Input-Graph'!$K$16,1.5) * EXP(J261/(2*'Input-Graph'!$K$16)) / (A261*SQRT(2*PI()))</f>
        <v>3.5927190953576407</v>
      </c>
      <c r="E261">
        <f t="shared" si="17"/>
        <v>5.0595318808077661E-2</v>
      </c>
      <c r="F261" s="7">
        <f xml:space="preserve"> I261 * NORMDIST(-I261*SQRT(A261)/'Input-Graph'!$K$16,0,1,1)</f>
        <v>2.3801823867997256</v>
      </c>
      <c r="G261" s="7">
        <f xml:space="preserve"> - (  'Input-Graph'!$K$16*EXP(Intermediate!J261*Intermediate!A261/(2*'Input-Graph'!$K$16*'Input-Graph'!$K$16)  )/SQRT(2*PI()*Intermediate!A261)  )</f>
        <v>-2.8265342092351591</v>
      </c>
      <c r="H261">
        <f t="shared" si="18"/>
        <v>0.32172438080057608</v>
      </c>
      <c r="I261">
        <f>'Input-Graph'!$K$15 - 'Input-Graph'!$N$16/Intermediate!K261</f>
        <v>103.1215</v>
      </c>
      <c r="J261">
        <f t="shared" si="19"/>
        <v>-10634.043762249999</v>
      </c>
      <c r="K261">
        <f>('Input-Graph'!$N$6 - ((2*'Input-Graph'!A261/'Input-Graph'!$N$8) + 'Input-Graph'!$N$9))*'Input-Graph'!$N$7</f>
        <v>1499480</v>
      </c>
    </row>
    <row r="262" spans="1:11">
      <c r="A262" s="5">
        <f xml:space="preserve"> 'Input-Graph'!$K$16 + 'Input-Graph'!$K$22/'Input-Graph'!A262</f>
        <v>3847.3502667899302</v>
      </c>
      <c r="B262">
        <f xml:space="preserve"> SQRT('Input-Graph'!$K$16/(2*PI())) * 'Input-Graph'!$K$22 * EXP(J262/(2*'Input-Graph'!$K$16)) / ('Input-Graph'!A262*A262)</f>
        <v>0.71518804974318206</v>
      </c>
      <c r="C262">
        <f t="shared" si="16"/>
        <v>-3.542123776549563</v>
      </c>
      <c r="D262">
        <f xml:space="preserve"> POWER('Input-Graph'!$K$16,1.5) * EXP(J262/(2*'Input-Graph'!$K$16)) / (A262*SQRT(2*PI()))</f>
        <v>3.5950119300423911</v>
      </c>
      <c r="E262">
        <f t="shared" si="17"/>
        <v>5.2888153492828049E-2</v>
      </c>
      <c r="F262" s="7">
        <f xml:space="preserve"> I262 * NORMDIST(-I262*SQRT(A262)/'Input-Graph'!$K$16,0,1,1)</f>
        <v>2.3837687083207233</v>
      </c>
      <c r="G262" s="7">
        <f xml:space="preserve"> - (  'Input-Graph'!$K$16*EXP(Intermediate!J262*Intermediate!A262/(2*'Input-Graph'!$K$16*'Input-Graph'!$K$16)  )/SQRT(2*PI()*Intermediate!A262)  )</f>
        <v>-2.8310228907426702</v>
      </c>
      <c r="H262">
        <f t="shared" si="18"/>
        <v>0.32082202081406308</v>
      </c>
      <c r="I262">
        <f>'Input-Graph'!$K$15 - 'Input-Graph'!$N$16/Intermediate!K262</f>
        <v>103.1215</v>
      </c>
      <c r="J262">
        <f t="shared" si="19"/>
        <v>-10634.043762249999</v>
      </c>
      <c r="K262">
        <f>('Input-Graph'!$N$6 - ((2*'Input-Graph'!A262/'Input-Graph'!$N$8) + 'Input-Graph'!$N$9))*'Input-Graph'!$N$7</f>
        <v>1499478</v>
      </c>
    </row>
    <row r="263" spans="1:11">
      <c r="A263" s="5">
        <f xml:space="preserve"> 'Input-Graph'!$K$16 + 'Input-Graph'!$K$22/'Input-Graph'!A263</f>
        <v>3844.9136722650937</v>
      </c>
      <c r="B263">
        <f xml:space="preserve"> SQRT('Input-Graph'!$K$16/(2*PI())) * 'Input-Graph'!$K$22 * EXP(J263/(2*'Input-Graph'!$K$16)) / ('Input-Graph'!A263*A263)</f>
        <v>0.71290982267955505</v>
      </c>
      <c r="C263">
        <f t="shared" si="16"/>
        <v>-3.542123776549563</v>
      </c>
      <c r="D263">
        <f xml:space="preserve"> POWER('Input-Graph'!$K$16,1.5) * EXP(J263/(2*'Input-Graph'!$K$16)) / (A263*SQRT(2*PI()))</f>
        <v>3.5972901571060172</v>
      </c>
      <c r="E263">
        <f t="shared" si="17"/>
        <v>5.5166380556454175E-2</v>
      </c>
      <c r="F263" s="7">
        <f xml:space="preserve"> I263 * NORMDIST(-I263*SQRT(A263)/'Input-Graph'!$K$16,0,1,1)</f>
        <v>2.3873332838943315</v>
      </c>
      <c r="G263" s="7">
        <f xml:space="preserve"> - (  'Input-Graph'!$K$16*EXP(Intermediate!J263*Intermediate!A263/(2*'Input-Graph'!$K$16*'Input-Graph'!$K$16)  )/SQRT(2*PI()*Intermediate!A263)  )</f>
        <v>-2.835484925149848</v>
      </c>
      <c r="H263">
        <f t="shared" si="18"/>
        <v>0.31992456198049268</v>
      </c>
      <c r="I263">
        <f>'Input-Graph'!$K$15 - 'Input-Graph'!$N$16/Intermediate!K263</f>
        <v>103.1215</v>
      </c>
      <c r="J263">
        <f t="shared" si="19"/>
        <v>-10634.043762249999</v>
      </c>
      <c r="K263">
        <f>('Input-Graph'!$N$6 - ((2*'Input-Graph'!A263/'Input-Graph'!$N$8) + 'Input-Graph'!$N$9))*'Input-Graph'!$N$7</f>
        <v>1499476</v>
      </c>
    </row>
    <row r="264" spans="1:11">
      <c r="A264" s="5">
        <f xml:space="preserve"> 'Input-Graph'!$K$16 + 'Input-Graph'!$K$22/'Input-Graph'!A264</f>
        <v>3842.4956069761874</v>
      </c>
      <c r="B264">
        <f xml:space="preserve"> SQRT('Input-Graph'!$K$16/(2*PI())) * 'Input-Graph'!$K$22 * EXP(J264/(2*'Input-Graph'!$K$16)) / ('Input-Graph'!A264*A264)</f>
        <v>0.71064606408286868</v>
      </c>
      <c r="C264">
        <f t="shared" si="16"/>
        <v>-3.542123776549563</v>
      </c>
      <c r="D264">
        <f xml:space="preserve"> POWER('Input-Graph'!$K$16,1.5) * EXP(J264/(2*'Input-Graph'!$K$16)) / (A264*SQRT(2*PI()))</f>
        <v>3.5995539157027037</v>
      </c>
      <c r="E264">
        <f t="shared" si="17"/>
        <v>5.7430139153140658E-2</v>
      </c>
      <c r="F264" s="7">
        <f xml:space="preserve"> I264 * NORMDIST(-I264*SQRT(A264)/'Input-Graph'!$K$16,0,1,1)</f>
        <v>2.3908763070384249</v>
      </c>
      <c r="G264" s="7">
        <f xml:space="preserve"> - (  'Input-Graph'!$K$16*EXP(Intermediate!J264*Intermediate!A264/(2*'Input-Graph'!$K$16*'Input-Graph'!$K$16)  )/SQRT(2*PI()*Intermediate!A264)  )</f>
        <v>-2.8399205441623105</v>
      </c>
      <c r="H264">
        <f t="shared" si="18"/>
        <v>0.31903196611212392</v>
      </c>
      <c r="I264">
        <f>'Input-Graph'!$K$15 - 'Input-Graph'!$N$16/Intermediate!K264</f>
        <v>103.1215</v>
      </c>
      <c r="J264">
        <f t="shared" si="19"/>
        <v>-10634.043762249999</v>
      </c>
      <c r="K264">
        <f>('Input-Graph'!$N$6 - ((2*'Input-Graph'!A264/'Input-Graph'!$N$8) + 'Input-Graph'!$N$9))*'Input-Graph'!$N$7</f>
        <v>1499474</v>
      </c>
    </row>
    <row r="265" spans="1:11">
      <c r="A265" s="5">
        <f xml:space="preserve"> 'Input-Graph'!$K$16 + 'Input-Graph'!$K$22/'Input-Graph'!A265</f>
        <v>3840.0958603637123</v>
      </c>
      <c r="B265">
        <f xml:space="preserve"> SQRT('Input-Graph'!$K$16/(2*PI())) * 'Input-Graph'!$K$22 * EXP(J265/(2*'Input-Graph'!$K$16)) / ('Input-Graph'!A265*A265)</f>
        <v>0.70839663656081431</v>
      </c>
      <c r="C265">
        <f t="shared" si="16"/>
        <v>-3.542123776549563</v>
      </c>
      <c r="D265">
        <f xml:space="preserve"> POWER('Input-Graph'!$K$16,1.5) * EXP(J265/(2*'Input-Graph'!$K$16)) / (A265*SQRT(2*PI()))</f>
        <v>3.6018033432247587</v>
      </c>
      <c r="E265">
        <f t="shared" si="17"/>
        <v>5.9679566675195694E-2</v>
      </c>
      <c r="F265" s="7">
        <f xml:space="preserve"> I265 * NORMDIST(-I265*SQRT(A265)/'Input-Graph'!$K$16,0,1,1)</f>
        <v>2.3943979690373105</v>
      </c>
      <c r="G265" s="7">
        <f xml:space="preserve"> - (  'Input-Graph'!$K$16*EXP(Intermediate!J265*Intermediate!A265/(2*'Input-Graph'!$K$16*'Input-Graph'!$K$16)  )/SQRT(2*PI()*Intermediate!A265)  )</f>
        <v>-2.8443299768814048</v>
      </c>
      <c r="H265">
        <f t="shared" si="18"/>
        <v>0.31814419539191574</v>
      </c>
      <c r="I265">
        <f>'Input-Graph'!$K$15 - 'Input-Graph'!$N$16/Intermediate!K265</f>
        <v>103.1215</v>
      </c>
      <c r="J265">
        <f t="shared" si="19"/>
        <v>-10634.043762249999</v>
      </c>
      <c r="K265">
        <f>('Input-Graph'!$N$6 - ((2*'Input-Graph'!A265/'Input-Graph'!$N$8) + 'Input-Graph'!$N$9))*'Input-Graph'!$N$7</f>
        <v>1499472</v>
      </c>
    </row>
    <row r="266" spans="1:11">
      <c r="A266" s="5">
        <f xml:space="preserve"> 'Input-Graph'!$K$16 + 'Input-Graph'!$K$22/'Input-Graph'!A266</f>
        <v>3837.7142250464253</v>
      </c>
      <c r="B266">
        <f xml:space="preserve"> SQRT('Input-Graph'!$K$16/(2*PI())) * 'Input-Graph'!$K$22 * EXP(J266/(2*'Input-Graph'!$K$16)) / ('Input-Graph'!A266*A266)</f>
        <v>0.70616140445516129</v>
      </c>
      <c r="C266">
        <f t="shared" si="16"/>
        <v>-3.542123776549563</v>
      </c>
      <c r="D266">
        <f xml:space="preserve"> POWER('Input-Graph'!$K$16,1.5) * EXP(J266/(2*'Input-Graph'!$K$16)) / (A266*SQRT(2*PI()))</f>
        <v>3.6040385753304114</v>
      </c>
      <c r="E266">
        <f t="shared" si="17"/>
        <v>6.1914798780848379E-2</v>
      </c>
      <c r="F266" s="7">
        <f xml:space="preserve"> I266 * NORMDIST(-I266*SQRT(A266)/'Input-Graph'!$K$16,0,1,1)</f>
        <v>2.3978984589730077</v>
      </c>
      <c r="G266" s="7">
        <f xml:space="preserve"> - (  'Input-Graph'!$K$16*EXP(Intermediate!J266*Intermediate!A266/(2*'Input-Graph'!$K$16*'Input-Graph'!$K$16)  )/SQRT(2*PI()*Intermediate!A266)  )</f>
        <v>-2.8487134498392561</v>
      </c>
      <c r="H266">
        <f t="shared" si="18"/>
        <v>0.31726121236976113</v>
      </c>
      <c r="I266">
        <f>'Input-Graph'!$K$15 - 'Input-Graph'!$N$16/Intermediate!K266</f>
        <v>103.1215</v>
      </c>
      <c r="J266">
        <f t="shared" si="19"/>
        <v>-10634.043762249999</v>
      </c>
      <c r="K266">
        <f>('Input-Graph'!$N$6 - ((2*'Input-Graph'!A266/'Input-Graph'!$N$8) + 'Input-Graph'!$N$9))*'Input-Graph'!$N$7</f>
        <v>1499470</v>
      </c>
    </row>
    <row r="267" spans="1:11">
      <c r="A267" s="5">
        <f xml:space="preserve"> 'Input-Graph'!$K$16 + 'Input-Graph'!$K$22/'Input-Graph'!A267</f>
        <v>3835.3504967615995</v>
      </c>
      <c r="B267">
        <f xml:space="preserve"> SQRT('Input-Graph'!$K$16/(2*PI())) * 'Input-Graph'!$K$22 * EXP(J267/(2*'Input-Graph'!$K$16)) / ('Input-Graph'!A267*A267)</f>
        <v>0.70394023381448456</v>
      </c>
      <c r="C267">
        <f t="shared" si="16"/>
        <v>-3.542123776549563</v>
      </c>
      <c r="D267">
        <f xml:space="preserve"> POWER('Input-Graph'!$K$16,1.5) * EXP(J267/(2*'Input-Graph'!$K$16)) / (A267*SQRT(2*PI()))</f>
        <v>3.6062597459710886</v>
      </c>
      <c r="E267">
        <f t="shared" si="17"/>
        <v>6.4135969421525552E-2</v>
      </c>
      <c r="F267" s="7">
        <f xml:space="preserve"> I267 * NORMDIST(-I267*SQRT(A267)/'Input-Graph'!$K$16,0,1,1)</f>
        <v>2.4013779637556545</v>
      </c>
      <c r="G267" s="7">
        <f xml:space="preserve"> - (  'Input-Graph'!$K$16*EXP(Intermediate!J267*Intermediate!A267/(2*'Input-Graph'!$K$16*'Input-Graph'!$K$16)  )/SQRT(2*PI()*Intermediate!A267)  )</f>
        <v>-2.8530711870332892</v>
      </c>
      <c r="H267">
        <f t="shared" si="18"/>
        <v>0.31638297995837528</v>
      </c>
      <c r="I267">
        <f>'Input-Graph'!$K$15 - 'Input-Graph'!$N$16/Intermediate!K267</f>
        <v>103.1215</v>
      </c>
      <c r="J267">
        <f t="shared" si="19"/>
        <v>-10634.043762249999</v>
      </c>
      <c r="K267">
        <f>('Input-Graph'!$N$6 - ((2*'Input-Graph'!A267/'Input-Graph'!$N$8) + 'Input-Graph'!$N$9))*'Input-Graph'!$N$7</f>
        <v>1499468</v>
      </c>
    </row>
    <row r="268" spans="1:11">
      <c r="A268" s="5">
        <f xml:space="preserve"> 'Input-Graph'!$K$16 + 'Input-Graph'!$K$22/'Input-Graph'!A268</f>
        <v>3833.0044743066228</v>
      </c>
      <c r="B268">
        <f xml:space="preserve"> SQRT('Input-Graph'!$K$16/(2*PI())) * 'Input-Graph'!$K$22 * EXP(J268/(2*'Input-Graph'!$K$16)) / ('Input-Graph'!A268*A268)</f>
        <v>0.70173299236740572</v>
      </c>
      <c r="C268">
        <f t="shared" si="16"/>
        <v>-3.542123776549563</v>
      </c>
      <c r="D268">
        <f xml:space="preserve"> POWER('Input-Graph'!$K$16,1.5) * EXP(J268/(2*'Input-Graph'!$K$16)) / (A268*SQRT(2*PI()))</f>
        <v>3.6084669874181672</v>
      </c>
      <c r="E268">
        <f t="shared" si="17"/>
        <v>6.6343210868604174E-2</v>
      </c>
      <c r="F268" s="7">
        <f xml:space="preserve"> I268 * NORMDIST(-I268*SQRT(A268)/'Input-Graph'!$K$16,0,1,1)</f>
        <v>2.4048366681535853</v>
      </c>
      <c r="G268" s="7">
        <f xml:space="preserve"> - (  'Input-Graph'!$K$16*EXP(Intermediate!J268*Intermediate!A268/(2*'Input-Graph'!$K$16*'Input-Graph'!$K$16)  )/SQRT(2*PI()*Intermediate!A268)  )</f>
        <v>-2.8574034099602295</v>
      </c>
      <c r="H268">
        <f t="shared" si="18"/>
        <v>0.31550946142936587</v>
      </c>
      <c r="I268">
        <f>'Input-Graph'!$K$15 - 'Input-Graph'!$N$16/Intermediate!K268</f>
        <v>103.1215</v>
      </c>
      <c r="J268">
        <f t="shared" si="19"/>
        <v>-10634.043762249999</v>
      </c>
      <c r="K268">
        <f>('Input-Graph'!$N$6 - ((2*'Input-Graph'!A268/'Input-Graph'!$N$8) + 'Input-Graph'!$N$9))*'Input-Graph'!$N$7</f>
        <v>1499466</v>
      </c>
    </row>
    <row r="269" spans="1:11">
      <c r="A269" s="5">
        <f xml:space="preserve"> 'Input-Graph'!$K$16 + 'Input-Graph'!$K$22/'Input-Graph'!A269</f>
        <v>3830.6759594819068</v>
      </c>
      <c r="B269">
        <f xml:space="preserve"> SQRT('Input-Graph'!$K$16/(2*PI())) * 'Input-Graph'!$K$22 * EXP(J269/(2*'Input-Graph'!$K$16)) / ('Input-Graph'!A269*A269)</f>
        <v>0.69953954949633668</v>
      </c>
      <c r="C269">
        <f t="shared" si="16"/>
        <v>-3.542123776549563</v>
      </c>
      <c r="D269">
        <f xml:space="preserve"> POWER('Input-Graph'!$K$16,1.5) * EXP(J269/(2*'Input-Graph'!$K$16)) / (A269*SQRT(2*PI()))</f>
        <v>3.6106604302892364</v>
      </c>
      <c r="E269">
        <f t="shared" si="17"/>
        <v>6.8536653739673437E-2</v>
      </c>
      <c r="F269" s="7">
        <f xml:space="preserve"> I269 * NORMDIST(-I269*SQRT(A269)/'Input-Graph'!$K$16,0,1,1)</f>
        <v>2.4082747548230388</v>
      </c>
      <c r="G269" s="7">
        <f xml:space="preserve"> - (  'Input-Graph'!$K$16*EXP(Intermediate!J269*Intermediate!A269/(2*'Input-Graph'!$K$16*'Input-Graph'!$K$16)  )/SQRT(2*PI()*Intermediate!A269)  )</f>
        <v>-2.8617103376495794</v>
      </c>
      <c r="H269">
        <f t="shared" si="18"/>
        <v>0.31464062040946938</v>
      </c>
      <c r="I269">
        <f>'Input-Graph'!$K$15 - 'Input-Graph'!$N$16/Intermediate!K269</f>
        <v>103.1215</v>
      </c>
      <c r="J269">
        <f t="shared" si="19"/>
        <v>-10634.043762249999</v>
      </c>
      <c r="K269">
        <f>('Input-Graph'!$N$6 - ((2*'Input-Graph'!A269/'Input-Graph'!$N$8) + 'Input-Graph'!$N$9))*'Input-Graph'!$N$7</f>
        <v>1499464</v>
      </c>
    </row>
    <row r="270" spans="1:11">
      <c r="A270" s="5">
        <f xml:space="preserve"> 'Input-Graph'!$K$16 + 'Input-Graph'!$K$22/'Input-Graph'!A270</f>
        <v>3828.3647570350695</v>
      </c>
      <c r="B270">
        <f xml:space="preserve"> SQRT('Input-Graph'!$K$16/(2*PI())) * 'Input-Graph'!$K$22 * EXP(J270/(2*'Input-Graph'!$K$16)) / ('Input-Graph'!A270*A270)</f>
        <v>0.69735977621171252</v>
      </c>
      <c r="C270">
        <f t="shared" si="16"/>
        <v>-3.542123776549563</v>
      </c>
      <c r="D270">
        <f xml:space="preserve"> POWER('Input-Graph'!$K$16,1.5) * EXP(J270/(2*'Input-Graph'!$K$16)) / (A270*SQRT(2*PI()))</f>
        <v>3.6128402035738607</v>
      </c>
      <c r="E270">
        <f t="shared" si="17"/>
        <v>7.0716427024297701E-2</v>
      </c>
      <c r="F270" s="7">
        <f xml:space="preserve"> I270 * NORMDIST(-I270*SQRT(A270)/'Input-Graph'!$K$16,0,1,1)</f>
        <v>2.4116924043371699</v>
      </c>
      <c r="G270" s="7">
        <f xml:space="preserve"> - (  'Input-Graph'!$K$16*EXP(Intermediate!J270*Intermediate!A270/(2*'Input-Graph'!$K$16*'Input-Graph'!$K$16)  )/SQRT(2*PI()*Intermediate!A270)  )</f>
        <v>-2.865992186696606</v>
      </c>
      <c r="H270">
        <f t="shared" si="18"/>
        <v>0.31377642087657431</v>
      </c>
      <c r="I270">
        <f>'Input-Graph'!$K$15 - 'Input-Graph'!$N$16/Intermediate!K270</f>
        <v>103.1215</v>
      </c>
      <c r="J270">
        <f t="shared" si="19"/>
        <v>-10634.043762249999</v>
      </c>
      <c r="K270">
        <f>('Input-Graph'!$N$6 - ((2*'Input-Graph'!A270/'Input-Graph'!$N$8) + 'Input-Graph'!$N$9))*'Input-Graph'!$N$7</f>
        <v>1499462</v>
      </c>
    </row>
    <row r="271" spans="1:11">
      <c r="A271" s="5">
        <f xml:space="preserve"> 'Input-Graph'!$K$16 + 'Input-Graph'!$K$22/'Input-Graph'!A271</f>
        <v>3826.0706746063574</v>
      </c>
      <c r="B271">
        <f xml:space="preserve"> SQRT('Input-Graph'!$K$16/(2*PI())) * 'Input-Graph'!$K$22 * EXP(J271/(2*'Input-Graph'!$K$16)) / ('Input-Graph'!A271*A271)</f>
        <v>0.69519354512670595</v>
      </c>
      <c r="C271">
        <f t="shared" si="16"/>
        <v>-3.542123776549563</v>
      </c>
      <c r="D271">
        <f xml:space="preserve"> POWER('Input-Graph'!$K$16,1.5) * EXP(J271/(2*'Input-Graph'!$K$16)) / (A271*SQRT(2*PI()))</f>
        <v>3.6150064346588668</v>
      </c>
      <c r="E271">
        <f t="shared" si="17"/>
        <v>7.2882658109303833E-2</v>
      </c>
      <c r="F271" s="7">
        <f xml:space="preserve"> I271 * NORMDIST(-I271*SQRT(A271)/'Input-Graph'!$K$16,0,1,1)</f>
        <v>2.4150897952147865</v>
      </c>
      <c r="G271" s="7">
        <f xml:space="preserve"> - (  'Input-Graph'!$K$16*EXP(Intermediate!J271*Intermediate!A271/(2*'Input-Graph'!$K$16*'Input-Graph'!$K$16)  )/SQRT(2*PI()*Intermediate!A271)  )</f>
        <v>-2.8702491712948093</v>
      </c>
      <c r="H271">
        <f t="shared" si="18"/>
        <v>0.31291682715598723</v>
      </c>
      <c r="I271">
        <f>'Input-Graph'!$K$15 - 'Input-Graph'!$N$16/Intermediate!K271</f>
        <v>103.1215</v>
      </c>
      <c r="J271">
        <f t="shared" si="19"/>
        <v>-10634.043762249999</v>
      </c>
      <c r="K271">
        <f>('Input-Graph'!$N$6 - ((2*'Input-Graph'!A271/'Input-Graph'!$N$8) + 'Input-Graph'!$N$9))*'Input-Graph'!$N$7</f>
        <v>1499460</v>
      </c>
    </row>
    <row r="272" spans="1:11">
      <c r="A272" s="5">
        <f xml:space="preserve"> 'Input-Graph'!$K$16 + 'Input-Graph'!$K$22/'Input-Graph'!A272</f>
        <v>3823.7935226752743</v>
      </c>
      <c r="B272">
        <f xml:space="preserve"> SQRT('Input-Graph'!$K$16/(2*PI())) * 'Input-Graph'!$K$22 * EXP(J272/(2*'Input-Graph'!$K$16)) / ('Input-Graph'!A272*A272)</f>
        <v>0.69304073043241166</v>
      </c>
      <c r="C272">
        <f t="shared" si="16"/>
        <v>-3.542123776549563</v>
      </c>
      <c r="D272">
        <f xml:space="preserve"> POWER('Input-Graph'!$K$16,1.5) * EXP(J272/(2*'Input-Graph'!$K$16)) / (A272*SQRT(2*PI()))</f>
        <v>3.6171592493531608</v>
      </c>
      <c r="E272">
        <f t="shared" si="17"/>
        <v>7.5035472803597791E-2</v>
      </c>
      <c r="F272" s="7">
        <f xml:space="preserve"> I272 * NORMDIST(-I272*SQRT(A272)/'Input-Graph'!$K$16,0,1,1)</f>
        <v>2.4184671039486392</v>
      </c>
      <c r="G272" s="7">
        <f xml:space="preserve"> - (  'Input-Graph'!$K$16*EXP(Intermediate!J272*Intermediate!A272/(2*'Input-Graph'!$K$16*'Input-Graph'!$K$16)  )/SQRT(2*PI()*Intermediate!A272)  )</f>
        <v>-2.8744815032679236</v>
      </c>
      <c r="H272">
        <f t="shared" si="18"/>
        <v>0.31206180391672511</v>
      </c>
      <c r="I272">
        <f>'Input-Graph'!$K$15 - 'Input-Graph'!$N$16/Intermediate!K272</f>
        <v>103.1215</v>
      </c>
      <c r="J272">
        <f t="shared" si="19"/>
        <v>-10634.043762249999</v>
      </c>
      <c r="K272">
        <f>('Input-Graph'!$N$6 - ((2*'Input-Graph'!A272/'Input-Graph'!$N$8) + 'Input-Graph'!$N$9))*'Input-Graph'!$N$7</f>
        <v>1499458</v>
      </c>
    </row>
    <row r="273" spans="1:11">
      <c r="A273" s="5">
        <f xml:space="preserve"> 'Input-Graph'!$K$16 + 'Input-Graph'!$K$22/'Input-Graph'!A273</f>
        <v>3821.5331145083896</v>
      </c>
      <c r="B273">
        <f xml:space="preserve"> SQRT('Input-Graph'!$K$16/(2*PI())) * 'Input-Graph'!$K$22 * EXP(J273/(2*'Input-Graph'!$K$16)) / ('Input-Graph'!A273*A273)</f>
        <v>0.69090120787348952</v>
      </c>
      <c r="C273">
        <f t="shared" si="16"/>
        <v>-3.542123776549563</v>
      </c>
      <c r="D273">
        <f xml:space="preserve"> POWER('Input-Graph'!$K$16,1.5) * EXP(J273/(2*'Input-Graph'!$K$16)) / (A273*SQRT(2*PI()))</f>
        <v>3.6192987719120833</v>
      </c>
      <c r="E273">
        <f t="shared" si="17"/>
        <v>7.717499536252026E-2</v>
      </c>
      <c r="F273" s="7">
        <f xml:space="preserve"> I273 * NORMDIST(-I273*SQRT(A273)/'Input-Graph'!$K$16,0,1,1)</f>
        <v>2.421824505033046</v>
      </c>
      <c r="G273" s="7">
        <f xml:space="preserve"> - (  'Input-Graph'!$K$16*EXP(Intermediate!J273*Intermediate!A273/(2*'Input-Graph'!$K$16*'Input-Graph'!$K$16)  )/SQRT(2*PI()*Intermediate!A273)  )</f>
        <v>-2.8786893921014216</v>
      </c>
      <c r="H273">
        <f t="shared" si="18"/>
        <v>0.31121131616763398</v>
      </c>
      <c r="I273">
        <f>'Input-Graph'!$K$15 - 'Input-Graph'!$N$16/Intermediate!K273</f>
        <v>103.1215</v>
      </c>
      <c r="J273">
        <f t="shared" si="19"/>
        <v>-10634.043762249999</v>
      </c>
      <c r="K273">
        <f>('Input-Graph'!$N$6 - ((2*'Input-Graph'!A273/'Input-Graph'!$N$8) + 'Input-Graph'!$N$9))*'Input-Graph'!$N$7</f>
        <v>1499456</v>
      </c>
    </row>
    <row r="274" spans="1:11">
      <c r="A274" s="5">
        <f xml:space="preserve"> 'Input-Graph'!$K$16 + 'Input-Graph'!$K$22/'Input-Graph'!A274</f>
        <v>3819.289266108296</v>
      </c>
      <c r="B274">
        <f xml:space="preserve"> SQRT('Input-Graph'!$K$16/(2*PI())) * 'Input-Graph'!$K$22 * EXP(J274/(2*'Input-Graph'!$K$16)) / ('Input-Graph'!A274*A274)</f>
        <v>0.6887748547242577</v>
      </c>
      <c r="C274">
        <f t="shared" si="16"/>
        <v>-3.542123776549563</v>
      </c>
      <c r="D274">
        <f xml:space="preserve"> POWER('Input-Graph'!$K$16,1.5) * EXP(J274/(2*'Input-Graph'!$K$16)) / (A274*SQRT(2*PI()))</f>
        <v>3.621425125061315</v>
      </c>
      <c r="E274">
        <f t="shared" si="17"/>
        <v>7.9301348511751968E-2</v>
      </c>
      <c r="F274" s="7">
        <f xml:space="preserve"> I274 * NORMDIST(-I274*SQRT(A274)/'Input-Graph'!$K$16,0,1,1)</f>
        <v>2.4251621709913955</v>
      </c>
      <c r="G274" s="7">
        <f xml:space="preserve"> - (  'Input-Graph'!$K$16*EXP(Intermediate!J274*Intermediate!A274/(2*'Input-Graph'!$K$16*'Input-Graph'!$K$16)  )/SQRT(2*PI()*Intermediate!A274)  )</f>
        <v>-2.8828730449735445</v>
      </c>
      <c r="H274">
        <f t="shared" si="18"/>
        <v>0.31036532925386062</v>
      </c>
      <c r="I274">
        <f>'Input-Graph'!$K$15 - 'Input-Graph'!$N$16/Intermediate!K274</f>
        <v>103.1215</v>
      </c>
      <c r="J274">
        <f t="shared" si="19"/>
        <v>-10634.043762249999</v>
      </c>
      <c r="K274">
        <f>('Input-Graph'!$N$6 - ((2*'Input-Graph'!A274/'Input-Graph'!$N$8) + 'Input-Graph'!$N$9))*'Input-Graph'!$N$7</f>
        <v>1499454</v>
      </c>
    </row>
    <row r="275" spans="1:11">
      <c r="A275" s="5">
        <f xml:space="preserve"> 'Input-Graph'!$K$16 + 'Input-Graph'!$K$22/'Input-Graph'!A275</f>
        <v>3817.0617961636772</v>
      </c>
      <c r="B275">
        <f xml:space="preserve"> SQRT('Input-Graph'!$K$16/(2*PI())) * 'Input-Graph'!$K$22 * EXP(J275/(2*'Input-Graph'!$K$16)) / ('Input-Graph'!A275*A275)</f>
        <v>0.68666154976522642</v>
      </c>
      <c r="C275">
        <f t="shared" si="16"/>
        <v>-3.542123776549563</v>
      </c>
      <c r="D275">
        <f xml:space="preserve"> POWER('Input-Graph'!$K$16,1.5) * EXP(J275/(2*'Input-Graph'!$K$16)) / (A275*SQRT(2*PI()))</f>
        <v>3.6235384300203468</v>
      </c>
      <c r="E275">
        <f t="shared" si="17"/>
        <v>8.1414653470783804E-2</v>
      </c>
      <c r="F275" s="7">
        <f xml:space="preserve"> I275 * NORMDIST(-I275*SQRT(A275)/'Input-Graph'!$K$16,0,1,1)</f>
        <v>2.4284802724029788</v>
      </c>
      <c r="G275" s="7">
        <f xml:space="preserve"> - (  'Input-Graph'!$K$16*EXP(Intermediate!J275*Intermediate!A275/(2*'Input-Graph'!$K$16*'Input-Graph'!$K$16)  )/SQRT(2*PI()*Intermediate!A275)  )</f>
        <v>-2.887032666785875</v>
      </c>
      <c r="H275">
        <f t="shared" si="18"/>
        <v>0.30952380885311381</v>
      </c>
      <c r="I275">
        <f>'Input-Graph'!$K$15 - 'Input-Graph'!$N$16/Intermediate!K275</f>
        <v>103.1215</v>
      </c>
      <c r="J275">
        <f t="shared" si="19"/>
        <v>-10634.043762249999</v>
      </c>
      <c r="K275">
        <f>('Input-Graph'!$N$6 - ((2*'Input-Graph'!A275/'Input-Graph'!$N$8) + 'Input-Graph'!$N$9))*'Input-Graph'!$N$7</f>
        <v>1499452</v>
      </c>
    </row>
    <row r="276" spans="1:11">
      <c r="A276" s="5">
        <f xml:space="preserve"> 'Input-Graph'!$K$16 + 'Input-Graph'!$K$22/'Input-Graph'!A276</f>
        <v>3814.8505260004736</v>
      </c>
      <c r="B276">
        <f xml:space="preserve"> SQRT('Input-Graph'!$K$16/(2*PI())) * 'Input-Graph'!$K$22 * EXP(J276/(2*'Input-Graph'!$K$16)) / ('Input-Graph'!A276*A276)</f>
        <v>0.68456117326006216</v>
      </c>
      <c r="C276">
        <f t="shared" si="16"/>
        <v>-3.542123776549563</v>
      </c>
      <c r="D276">
        <f xml:space="preserve"> POWER('Input-Graph'!$K$16,1.5) * EXP(J276/(2*'Input-Graph'!$K$16)) / (A276*SQRT(2*PI()))</f>
        <v>3.6256388065255107</v>
      </c>
      <c r="E276">
        <f t="shared" si="17"/>
        <v>8.351502997594773E-2</v>
      </c>
      <c r="F276" s="7">
        <f xml:space="preserve"> I276 * NORMDIST(-I276*SQRT(A276)/'Input-Graph'!$K$16,0,1,1)</f>
        <v>2.4317789779293935</v>
      </c>
      <c r="G276" s="7">
        <f xml:space="preserve"> - (  'Input-Graph'!$K$16*EXP(Intermediate!J276*Intermediate!A276/(2*'Input-Graph'!$K$16*'Input-Graph'!$K$16)  )/SQRT(2*PI()*Intermediate!A276)  )</f>
        <v>-2.8911684601934451</v>
      </c>
      <c r="H276">
        <f t="shared" si="18"/>
        <v>0.30868672097195837</v>
      </c>
      <c r="I276">
        <f>'Input-Graph'!$K$15 - 'Input-Graph'!$N$16/Intermediate!K276</f>
        <v>103.1215</v>
      </c>
      <c r="J276">
        <f t="shared" si="19"/>
        <v>-10634.043762249999</v>
      </c>
      <c r="K276">
        <f>('Input-Graph'!$N$6 - ((2*'Input-Graph'!A276/'Input-Graph'!$N$8) + 'Input-Graph'!$N$9))*'Input-Graph'!$N$7</f>
        <v>1499450</v>
      </c>
    </row>
    <row r="277" spans="1:11">
      <c r="A277" s="5">
        <f xml:space="preserve"> 'Input-Graph'!$K$16 + 'Input-Graph'!$K$22/'Input-Graph'!A277</f>
        <v>3812.6552795341049</v>
      </c>
      <c r="B277">
        <f xml:space="preserve"> SQRT('Input-Graph'!$K$16/(2*PI())) * 'Input-Graph'!$K$22 * EXP(J277/(2*'Input-Graph'!$K$16)) / ('Input-Graph'!A277*A277)</f>
        <v>0.68247360693297321</v>
      </c>
      <c r="C277">
        <f t="shared" si="16"/>
        <v>-3.542123776549563</v>
      </c>
      <c r="D277">
        <f xml:space="preserve"> POWER('Input-Graph'!$K$16,1.5) * EXP(J277/(2*'Input-Graph'!$K$16)) / (A277*SQRT(2*PI()))</f>
        <v>3.6277263728525999</v>
      </c>
      <c r="E277">
        <f t="shared" si="17"/>
        <v>8.5602596303036904E-2</v>
      </c>
      <c r="F277" s="7">
        <f xml:space="preserve"> I277 * NORMDIST(-I277*SQRT(A277)/'Input-Graph'!$K$16,0,1,1)</f>
        <v>2.4350584543409663</v>
      </c>
      <c r="G277" s="7">
        <f xml:space="preserve"> - (  'Input-Graph'!$K$16*EXP(Intermediate!J277*Intermediate!A277/(2*'Input-Graph'!$K$16*'Input-Graph'!$K$16)  )/SQRT(2*PI()*Intermediate!A277)  )</f>
        <v>-2.895280625634387</v>
      </c>
      <c r="H277">
        <f t="shared" si="18"/>
        <v>0.30785403194258931</v>
      </c>
      <c r="I277">
        <f>'Input-Graph'!$K$15 - 'Input-Graph'!$N$16/Intermediate!K277</f>
        <v>103.1215</v>
      </c>
      <c r="J277">
        <f t="shared" si="19"/>
        <v>-10634.043762249999</v>
      </c>
      <c r="K277">
        <f>('Input-Graph'!$N$6 - ((2*'Input-Graph'!A277/'Input-Graph'!$N$8) + 'Input-Graph'!$N$9))*'Input-Graph'!$N$7</f>
        <v>1499448</v>
      </c>
    </row>
    <row r="278" spans="1:11">
      <c r="A278" s="5">
        <f xml:space="preserve"> 'Input-Graph'!$K$16 + 'Input-Graph'!$K$22/'Input-Graph'!A278</f>
        <v>3810.4758832227285</v>
      </c>
      <c r="B278">
        <f xml:space="preserve"> SQRT('Input-Graph'!$K$16/(2*PI())) * 'Input-Graph'!$K$22 * EXP(J278/(2*'Input-Graph'!$K$16)) / ('Input-Graph'!A278*A278)</f>
        <v>0.68039873394650707</v>
      </c>
      <c r="C278">
        <f t="shared" si="16"/>
        <v>-3.542123776549563</v>
      </c>
      <c r="D278">
        <f xml:space="preserve"> POWER('Input-Graph'!$K$16,1.5) * EXP(J278/(2*'Input-Graph'!$K$16)) / (A278*SQRT(2*PI()))</f>
        <v>3.6298012458390656</v>
      </c>
      <c r="E278">
        <f t="shared" si="17"/>
        <v>8.7677469289502596E-2</v>
      </c>
      <c r="F278" s="7">
        <f xml:space="preserve"> I278 * NORMDIST(-I278*SQRT(A278)/'Input-Graph'!$K$16,0,1,1)</f>
        <v>2.4383188665420312</v>
      </c>
      <c r="G278" s="7">
        <f xml:space="preserve"> - (  'Input-Graph'!$K$16*EXP(Intermediate!J278*Intermediate!A278/(2*'Input-Graph'!$K$16*'Input-Graph'!$K$16)  )/SQRT(2*PI()*Intermediate!A278)  )</f>
        <v>-2.8993693613591449</v>
      </c>
      <c r="H278">
        <f t="shared" si="18"/>
        <v>0.30702570841889587</v>
      </c>
      <c r="I278">
        <f>'Input-Graph'!$K$15 - 'Input-Graph'!$N$16/Intermediate!K278</f>
        <v>103.1215</v>
      </c>
      <c r="J278">
        <f t="shared" si="19"/>
        <v>-10634.043762249999</v>
      </c>
      <c r="K278">
        <f>('Input-Graph'!$N$6 - ((2*'Input-Graph'!A278/'Input-Graph'!$N$8) + 'Input-Graph'!$N$9))*'Input-Graph'!$N$7</f>
        <v>1499446</v>
      </c>
    </row>
    <row r="279" spans="1:11">
      <c r="A279" s="5">
        <f xml:space="preserve"> 'Input-Graph'!$K$16 + 'Input-Graph'!$K$22/'Input-Graph'!A279</f>
        <v>3808.3121660215056</v>
      </c>
      <c r="B279">
        <f xml:space="preserve"> SQRT('Input-Graph'!$K$16/(2*PI())) * 'Input-Graph'!$K$22 * EXP(J279/(2*'Input-Graph'!$K$16)) / ('Input-Graph'!A279*A279)</f>
        <v>0.67833643887975392</v>
      </c>
      <c r="C279">
        <f t="shared" si="16"/>
        <v>-3.542123776549563</v>
      </c>
      <c r="D279">
        <f xml:space="preserve"> POWER('Input-Graph'!$K$16,1.5) * EXP(J279/(2*'Input-Graph'!$K$16)) / (A279*SQRT(2*PI()))</f>
        <v>3.6318635409058189</v>
      </c>
      <c r="E279">
        <f t="shared" si="17"/>
        <v>8.9739764356255858E-2</v>
      </c>
      <c r="F279" s="7">
        <f xml:space="preserve"> I279 * NORMDIST(-I279*SQRT(A279)/'Input-Graph'!$K$16,0,1,1)</f>
        <v>2.4415603775964168</v>
      </c>
      <c r="G279" s="7">
        <f xml:space="preserve"> - (  'Input-Graph'!$K$16*EXP(Intermediate!J279*Intermediate!A279/(2*'Input-Graph'!$K$16*'Input-Graph'!$K$16)  )/SQRT(2*PI()*Intermediate!A279)  )</f>
        <v>-2.9034348634592546</v>
      </c>
      <c r="H279">
        <f t="shared" si="18"/>
        <v>0.3062017173731717</v>
      </c>
      <c r="I279">
        <f>'Input-Graph'!$K$15 - 'Input-Graph'!$N$16/Intermediate!K279</f>
        <v>103.1215</v>
      </c>
      <c r="J279">
        <f t="shared" si="19"/>
        <v>-10634.043762249999</v>
      </c>
      <c r="K279">
        <f>('Input-Graph'!$N$6 - ((2*'Input-Graph'!A279/'Input-Graph'!$N$8) + 'Input-Graph'!$N$9))*'Input-Graph'!$N$7</f>
        <v>1499444</v>
      </c>
    </row>
    <row r="280" spans="1:11">
      <c r="A280" s="5">
        <f xml:space="preserve"> 'Input-Graph'!$K$16 + 'Input-Graph'!$K$22/'Input-Graph'!A280</f>
        <v>3806.1639593378541</v>
      </c>
      <c r="B280">
        <f xml:space="preserve"> SQRT('Input-Graph'!$K$16/(2*PI())) * 'Input-Graph'!$K$22 * EXP(J280/(2*'Input-Graph'!$K$16)) / ('Input-Graph'!A280*A280)</f>
        <v>0.67628660770694204</v>
      </c>
      <c r="C280">
        <f t="shared" ref="C280:C343" si="20" xml:space="preserve"> -I280*NORMDIST(-I280/$Q$2,0,1,1)</f>
        <v>-3.542123776549563</v>
      </c>
      <c r="D280">
        <f xml:space="preserve"> POWER('Input-Graph'!$K$16,1.5) * EXP(J280/(2*'Input-Graph'!$K$16)) / (A280*SQRT(2*PI()))</f>
        <v>3.6339133720786312</v>
      </c>
      <c r="E280">
        <f t="shared" ref="E280:E343" si="21">C280+D280</f>
        <v>9.178959552906818E-2</v>
      </c>
      <c r="F280" s="7">
        <f xml:space="preserve"> I280 * NORMDIST(-I280*SQRT(A280)/'Input-Graph'!$K$16,0,1,1)</f>
        <v>2.4447831487522866</v>
      </c>
      <c r="G280" s="7">
        <f xml:space="preserve"> - (  'Input-Graph'!$K$16*EXP(Intermediate!J280*Intermediate!A280/(2*'Input-Graph'!$K$16*'Input-Graph'!$K$16)  )/SQRT(2*PI()*Intermediate!A280)  )</f>
        <v>-2.9074773258956812</v>
      </c>
      <c r="H280">
        <f t="shared" ref="H280:H343" si="22">+B280+E280+F280+G280</f>
        <v>0.30538202609261589</v>
      </c>
      <c r="I280">
        <f>'Input-Graph'!$K$15 - 'Input-Graph'!$N$16/Intermediate!K280</f>
        <v>103.1215</v>
      </c>
      <c r="J280">
        <f t="shared" si="19"/>
        <v>-10634.043762249999</v>
      </c>
      <c r="K280">
        <f>('Input-Graph'!$N$6 - ((2*'Input-Graph'!A280/'Input-Graph'!$N$8) + 'Input-Graph'!$N$9))*'Input-Graph'!$N$7</f>
        <v>1499442</v>
      </c>
    </row>
    <row r="281" spans="1:11">
      <c r="A281" s="5">
        <f xml:space="preserve"> 'Input-Graph'!$K$16 + 'Input-Graph'!$K$22/'Input-Graph'!A281</f>
        <v>3804.0310969876573</v>
      </c>
      <c r="B281">
        <f xml:space="preserve"> SQRT('Input-Graph'!$K$16/(2*PI())) * 'Input-Graph'!$K$22 * EXP(J281/(2*'Input-Graph'!$K$16)) / ('Input-Graph'!A281*A281)</f>
        <v>0.67424912777642276</v>
      </c>
      <c r="C281">
        <f t="shared" si="20"/>
        <v>-3.542123776549563</v>
      </c>
      <c r="D281">
        <f xml:space="preserve"> POWER('Input-Graph'!$K$16,1.5) * EXP(J281/(2*'Input-Graph'!$K$16)) / (A281*SQRT(2*PI()))</f>
        <v>3.6359508520091497</v>
      </c>
      <c r="E281">
        <f t="shared" si="21"/>
        <v>9.3827075459586684E-2</v>
      </c>
      <c r="F281" s="7">
        <f xml:space="preserve"> I281 * NORMDIST(-I281*SQRT(A281)/'Input-Graph'!$K$16,0,1,1)</f>
        <v>2.4479873394666667</v>
      </c>
      <c r="G281" s="7">
        <f xml:space="preserve"> - (  'Input-Graph'!$K$16*EXP(Intermediate!J281*Intermediate!A281/(2*'Input-Graph'!$K$16*'Input-Graph'!$K$16)  )/SQRT(2*PI()*Intermediate!A281)  )</f>
        <v>-2.9114969405267326</v>
      </c>
      <c r="H281">
        <f t="shared" si="22"/>
        <v>0.30456660217594367</v>
      </c>
      <c r="I281">
        <f>'Input-Graph'!$K$15 - 'Input-Graph'!$N$16/Intermediate!K281</f>
        <v>103.1215</v>
      </c>
      <c r="J281">
        <f t="shared" si="19"/>
        <v>-10634.043762249999</v>
      </c>
      <c r="K281">
        <f>('Input-Graph'!$N$6 - ((2*'Input-Graph'!A281/'Input-Graph'!$N$8) + 'Input-Graph'!$N$9))*'Input-Graph'!$N$7</f>
        <v>1499440</v>
      </c>
    </row>
    <row r="282" spans="1:11">
      <c r="A282" s="5">
        <f xml:space="preserve"> 'Input-Graph'!$K$16 + 'Input-Graph'!$K$22/'Input-Graph'!A282</f>
        <v>3801.9134151524086</v>
      </c>
      <c r="B282">
        <f xml:space="preserve"> SQRT('Input-Graph'!$K$16/(2*PI())) * 'Input-Graph'!$K$22 * EXP(J282/(2*'Input-Graph'!$K$16)) / ('Input-Graph'!A282*A282)</f>
        <v>0.67222388779003328</v>
      </c>
      <c r="C282">
        <f t="shared" si="20"/>
        <v>-3.542123776549563</v>
      </c>
      <c r="D282">
        <f xml:space="preserve"> POWER('Input-Graph'!$K$16,1.5) * EXP(J282/(2*'Input-Graph'!$K$16)) / (A282*SQRT(2*PI()))</f>
        <v>3.6379760919955393</v>
      </c>
      <c r="E282">
        <f t="shared" si="21"/>
        <v>9.5852315445976277E-2</v>
      </c>
      <c r="F282" s="7">
        <f xml:space="preserve"> I282 * NORMDIST(-I282*SQRT(A282)/'Input-Graph'!$K$16,0,1,1)</f>
        <v>2.45117310742953</v>
      </c>
      <c r="G282" s="7">
        <f xml:space="preserve"> - (  'Input-Graph'!$K$16*EXP(Intermediate!J282*Intermediate!A282/(2*'Input-Graph'!$K$16*'Input-Graph'!$K$16)  )/SQRT(2*PI()*Intermediate!A282)  )</f>
        <v>-2.9154938971355757</v>
      </c>
      <c r="H282">
        <f t="shared" si="22"/>
        <v>0.30375541352996382</v>
      </c>
      <c r="I282">
        <f>'Input-Graph'!$K$15 - 'Input-Graph'!$N$16/Intermediate!K282</f>
        <v>103.1215</v>
      </c>
      <c r="J282">
        <f t="shared" si="19"/>
        <v>-10634.043762249999</v>
      </c>
      <c r="K282">
        <f>('Input-Graph'!$N$6 - ((2*'Input-Graph'!A282/'Input-Graph'!$N$8) + 'Input-Graph'!$N$9))*'Input-Graph'!$N$7</f>
        <v>1499438</v>
      </c>
    </row>
    <row r="283" spans="1:11">
      <c r="A283" s="5">
        <f xml:space="preserve"> 'Input-Graph'!$K$16 + 'Input-Graph'!$K$22/'Input-Graph'!A283</f>
        <v>3799.8107523372678</v>
      </c>
      <c r="B283">
        <f xml:space="preserve"> SQRT('Input-Graph'!$K$16/(2*PI())) * 'Input-Graph'!$K$22 * EXP(J283/(2*'Input-Graph'!$K$16)) / ('Input-Graph'!A283*A283)</f>
        <v>0.67021077778282989</v>
      </c>
      <c r="C283">
        <f t="shared" si="20"/>
        <v>-3.542123776549563</v>
      </c>
      <c r="D283">
        <f xml:space="preserve"> POWER('Input-Graph'!$K$16,1.5) * EXP(J283/(2*'Input-Graph'!$K$16)) / (A283*SQRT(2*PI()))</f>
        <v>3.6399892020027433</v>
      </c>
      <c r="E283">
        <f t="shared" si="21"/>
        <v>9.7865425453180332E-2</v>
      </c>
      <c r="F283" s="7">
        <f xml:space="preserve"> I283 * NORMDIST(-I283*SQRT(A283)/'Input-Graph'!$K$16,0,1,1)</f>
        <v>2.4543406085874744</v>
      </c>
      <c r="G283" s="7">
        <f xml:space="preserve"> - (  'Input-Graph'!$K$16*EXP(Intermediate!J283*Intermediate!A283/(2*'Input-Graph'!$K$16*'Input-Graph'!$K$16)  )/SQRT(2*PI()*Intermediate!A283)  )</f>
        <v>-2.9194683834573141</v>
      </c>
      <c r="H283">
        <f t="shared" si="22"/>
        <v>0.30294842836617075</v>
      </c>
      <c r="I283">
        <f>'Input-Graph'!$K$15 - 'Input-Graph'!$N$16/Intermediate!K283</f>
        <v>103.1215</v>
      </c>
      <c r="J283">
        <f t="shared" si="19"/>
        <v>-10634.043762249999</v>
      </c>
      <c r="K283">
        <f>('Input-Graph'!$N$6 - ((2*'Input-Graph'!A283/'Input-Graph'!$N$8) + 'Input-Graph'!$N$9))*'Input-Graph'!$N$7</f>
        <v>1499436</v>
      </c>
    </row>
    <row r="284" spans="1:11">
      <c r="A284" s="5">
        <f xml:space="preserve"> 'Input-Graph'!$K$16 + 'Input-Graph'!$K$22/'Input-Graph'!A284</f>
        <v>3797.7229493300083</v>
      </c>
      <c r="B284">
        <f xml:space="preserve"> SQRT('Input-Graph'!$K$16/(2*PI())) * 'Input-Graph'!$K$22 * EXP(J284/(2*'Input-Graph'!$K$16)) / ('Input-Graph'!A284*A284)</f>
        <v>0.66820968910318435</v>
      </c>
      <c r="C284">
        <f t="shared" si="20"/>
        <v>-3.542123776549563</v>
      </c>
      <c r="D284">
        <f xml:space="preserve"> POWER('Input-Graph'!$K$16,1.5) * EXP(J284/(2*'Input-Graph'!$K$16)) / (A284*SQRT(2*PI()))</f>
        <v>3.6419902906823882</v>
      </c>
      <c r="E284">
        <f t="shared" si="21"/>
        <v>9.9866514132825213E-2</v>
      </c>
      <c r="F284" s="7">
        <f xml:space="preserve"> I284 * NORMDIST(-I284*SQRT(A284)/'Input-Graph'!$K$16,0,1,1)</f>
        <v>2.457489997167273</v>
      </c>
      <c r="G284" s="7">
        <f xml:space="preserve"> - (  'Input-Graph'!$K$16*EXP(Intermediate!J284*Intermediate!A284/(2*'Input-Graph'!$K$16*'Input-Graph'!$K$16)  )/SQRT(2*PI()*Intermediate!A284)  )</f>
        <v>-2.9234205852056832</v>
      </c>
      <c r="H284">
        <f t="shared" si="22"/>
        <v>0.30214561519759942</v>
      </c>
      <c r="I284">
        <f>'Input-Graph'!$K$15 - 'Input-Graph'!$N$16/Intermediate!K284</f>
        <v>103.1215</v>
      </c>
      <c r="J284">
        <f t="shared" si="19"/>
        <v>-10634.043762249999</v>
      </c>
      <c r="K284">
        <f>('Input-Graph'!$N$6 - ((2*'Input-Graph'!A284/'Input-Graph'!$N$8) + 'Input-Graph'!$N$9))*'Input-Graph'!$N$7</f>
        <v>1499434</v>
      </c>
    </row>
    <row r="285" spans="1:11">
      <c r="A285" s="5">
        <f xml:space="preserve"> 'Input-Graph'!$K$16 + 'Input-Graph'!$K$22/'Input-Graph'!A285</f>
        <v>3795.6498491608277</v>
      </c>
      <c r="B285">
        <f xml:space="preserve"> SQRT('Input-Graph'!$K$16/(2*PI())) * 'Input-Graph'!$K$22 * EXP(J285/(2*'Input-Graph'!$K$16)) / ('Input-Graph'!A285*A285)</f>
        <v>0.6662205143932366</v>
      </c>
      <c r="C285">
        <f t="shared" si="20"/>
        <v>-3.542123776549563</v>
      </c>
      <c r="D285">
        <f xml:space="preserve"> POWER('Input-Graph'!$K$16,1.5) * EXP(J285/(2*'Input-Graph'!$K$16)) / (A285*SQRT(2*PI()))</f>
        <v>3.6439794653923361</v>
      </c>
      <c r="E285">
        <f t="shared" si="21"/>
        <v>0.10185568884277307</v>
      </c>
      <c r="F285" s="7">
        <f xml:space="preserve"> I285 * NORMDIST(-I285*SQRT(A285)/'Input-Graph'!$K$16,0,1,1)</f>
        <v>2.4606214256987369</v>
      </c>
      <c r="G285" s="7">
        <f xml:space="preserve"> - (  'Input-Graph'!$K$16*EXP(Intermediate!J285*Intermediate!A285/(2*'Input-Graph'!$K$16*'Input-Graph'!$K$16)  )/SQRT(2*PI()*Intermediate!A285)  )</f>
        <v>-2.9273506860993384</v>
      </c>
      <c r="H285">
        <f t="shared" si="22"/>
        <v>0.30134694283540808</v>
      </c>
      <c r="I285">
        <f>'Input-Graph'!$K$15 - 'Input-Graph'!$N$16/Intermediate!K285</f>
        <v>103.1215</v>
      </c>
      <c r="J285">
        <f t="shared" si="19"/>
        <v>-10634.043762249999</v>
      </c>
      <c r="K285">
        <f>('Input-Graph'!$N$6 - ((2*'Input-Graph'!A285/'Input-Graph'!$N$8) + 'Input-Graph'!$N$9))*'Input-Graph'!$N$7</f>
        <v>1499432</v>
      </c>
    </row>
    <row r="286" spans="1:11">
      <c r="A286" s="5">
        <f xml:space="preserve"> 'Input-Graph'!$K$16 + 'Input-Graph'!$K$22/'Input-Graph'!A286</f>
        <v>3793.5912970630097</v>
      </c>
      <c r="B286">
        <f xml:space="preserve"> SQRT('Input-Graph'!$K$16/(2*PI())) * 'Input-Graph'!$K$22 * EXP(J286/(2*'Input-Graph'!$K$16)) / ('Input-Graph'!A286*A286)</f>
        <v>0.66424314756969505</v>
      </c>
      <c r="C286">
        <f t="shared" si="20"/>
        <v>-3.542123776549563</v>
      </c>
      <c r="D286">
        <f xml:space="preserve"> POWER('Input-Graph'!$K$16,1.5) * EXP(J286/(2*'Input-Graph'!$K$16)) / (A286*SQRT(2*PI()))</f>
        <v>3.6459568322158775</v>
      </c>
      <c r="E286">
        <f t="shared" si="21"/>
        <v>0.10383305566631451</v>
      </c>
      <c r="F286" s="7">
        <f xml:space="preserve"> I286 * NORMDIST(-I286*SQRT(A286)/'Input-Graph'!$K$16,0,1,1)</f>
        <v>2.4637350450373603</v>
      </c>
      <c r="G286" s="7">
        <f xml:space="preserve"> - (  'Input-Graph'!$K$16*EXP(Intermediate!J286*Intermediate!A286/(2*'Input-Graph'!$K$16*'Input-Graph'!$K$16)  )/SQRT(2*PI()*Intermediate!A286)  )</f>
        <v>-2.9312588678877582</v>
      </c>
      <c r="H286">
        <f t="shared" si="22"/>
        <v>0.30055238038561161</v>
      </c>
      <c r="I286">
        <f>'Input-Graph'!$K$15 - 'Input-Graph'!$N$16/Intermediate!K286</f>
        <v>103.1215</v>
      </c>
      <c r="J286">
        <f t="shared" si="19"/>
        <v>-10634.043762249999</v>
      </c>
      <c r="K286">
        <f>('Input-Graph'!$N$6 - ((2*'Input-Graph'!A286/'Input-Graph'!$N$8) + 'Input-Graph'!$N$9))*'Input-Graph'!$N$7</f>
        <v>1499430</v>
      </c>
    </row>
    <row r="287" spans="1:11">
      <c r="A287" s="5">
        <f xml:space="preserve"> 'Input-Graph'!$K$16 + 'Input-Graph'!$K$22/'Input-Graph'!A287</f>
        <v>3791.5471404344075</v>
      </c>
      <c r="B287">
        <f xml:space="preserve"> SQRT('Input-Graph'!$K$16/(2*PI())) * 'Input-Graph'!$K$22 * EXP(J287/(2*'Input-Graph'!$K$16)) / ('Input-Graph'!A287*A287)</f>
        <v>0.6622774838049772</v>
      </c>
      <c r="C287">
        <f t="shared" si="20"/>
        <v>-3.542123776549563</v>
      </c>
      <c r="D287">
        <f xml:space="preserve"> POWER('Input-Graph'!$K$16,1.5) * EXP(J287/(2*'Input-Graph'!$K$16)) / (A287*SQRT(2*PI()))</f>
        <v>3.6479224959805956</v>
      </c>
      <c r="E287">
        <f t="shared" si="21"/>
        <v>0.10579871943103258</v>
      </c>
      <c r="F287" s="7">
        <f xml:space="preserve"> I287 * NORMDIST(-I287*SQRT(A287)/'Input-Graph'!$K$16,0,1,1)</f>
        <v>2.4668310043868407</v>
      </c>
      <c r="G287" s="7">
        <f xml:space="preserve"> - (  'Input-Graph'!$K$16*EXP(Intermediate!J287*Intermediate!A287/(2*'Input-Graph'!$K$16*'Input-Graph'!$K$16)  )/SQRT(2*PI()*Intermediate!A287)  )</f>
        <v>-2.9351453103767531</v>
      </c>
      <c r="H287">
        <f t="shared" si="22"/>
        <v>0.29976189724609714</v>
      </c>
      <c r="I287">
        <f>'Input-Graph'!$K$15 - 'Input-Graph'!$N$16/Intermediate!K287</f>
        <v>103.1215</v>
      </c>
      <c r="J287">
        <f t="shared" si="19"/>
        <v>-10634.043762249999</v>
      </c>
      <c r="K287">
        <f>('Input-Graph'!$N$6 - ((2*'Input-Graph'!A287/'Input-Graph'!$N$8) + 'Input-Graph'!$N$9))*'Input-Graph'!$N$7</f>
        <v>1499428</v>
      </c>
    </row>
    <row r="288" spans="1:11">
      <c r="A288" s="5">
        <f xml:space="preserve"> 'Input-Graph'!$K$16 + 'Input-Graph'!$K$22/'Input-Graph'!A288</f>
        <v>3789.5172287997329</v>
      </c>
      <c r="B288">
        <f xml:space="preserve"> SQRT('Input-Graph'!$K$16/(2*PI())) * 'Input-Graph'!$K$22 * EXP(J288/(2*'Input-Graph'!$K$16)) / ('Input-Graph'!A288*A288)</f>
        <v>0.66032341950868467</v>
      </c>
      <c r="C288">
        <f t="shared" si="20"/>
        <v>-3.542123776549563</v>
      </c>
      <c r="D288">
        <f xml:space="preserve"> POWER('Input-Graph'!$K$16,1.5) * EXP(J288/(2*'Input-Graph'!$K$16)) / (A288*SQRT(2*PI()))</f>
        <v>3.6498765602768879</v>
      </c>
      <c r="E288">
        <f t="shared" si="21"/>
        <v>0.10775278372732489</v>
      </c>
      <c r="F288" s="7">
        <f xml:space="preserve"> I288 * NORMDIST(-I288*SQRT(A288)/'Input-Graph'!$K$16,0,1,1)</f>
        <v>2.4699094513208215</v>
      </c>
      <c r="G288" s="7">
        <f xml:space="preserve"> - (  'Input-Graph'!$K$16*EXP(Intermediate!J288*Intermediate!A288/(2*'Input-Graph'!$K$16*'Input-Graph'!$K$16)  )/SQRT(2*PI()*Intermediate!A288)  )</f>
        <v>-2.9390101914536095</v>
      </c>
      <c r="H288">
        <f t="shared" si="22"/>
        <v>0.29897546310322154</v>
      </c>
      <c r="I288">
        <f>'Input-Graph'!$K$15 - 'Input-Graph'!$N$16/Intermediate!K288</f>
        <v>103.1215</v>
      </c>
      <c r="J288">
        <f t="shared" si="19"/>
        <v>-10634.043762249999</v>
      </c>
      <c r="K288">
        <f>('Input-Graph'!$N$6 - ((2*'Input-Graph'!A288/'Input-Graph'!$N$8) + 'Input-Graph'!$N$9))*'Input-Graph'!$N$7</f>
        <v>1499426</v>
      </c>
    </row>
    <row r="289" spans="1:11">
      <c r="A289" s="5">
        <f xml:space="preserve"> 'Input-Graph'!$K$16 + 'Input-Graph'!$K$22/'Input-Graph'!A289</f>
        <v>3787.5014137736321</v>
      </c>
      <c r="B289">
        <f xml:space="preserve"> SQRT('Input-Graph'!$K$16/(2*PI())) * 'Input-Graph'!$K$22 * EXP(J289/(2*'Input-Graph'!$K$16)) / ('Input-Graph'!A289*A289)</f>
        <v>0.65838085230940591</v>
      </c>
      <c r="C289">
        <f t="shared" si="20"/>
        <v>-3.542123776549563</v>
      </c>
      <c r="D289">
        <f xml:space="preserve"> POWER('Input-Graph'!$K$16,1.5) * EXP(J289/(2*'Input-Graph'!$K$16)) / (A289*SQRT(2*PI()))</f>
        <v>3.6518191274761667</v>
      </c>
      <c r="E289">
        <f t="shared" si="21"/>
        <v>0.10969535092660365</v>
      </c>
      <c r="F289" s="7">
        <f xml:space="preserve"> I289 * NORMDIST(-I289*SQRT(A289)/'Input-Graph'!$K$16,0,1,1)</f>
        <v>2.4729705318045165</v>
      </c>
      <c r="G289" s="7">
        <f xml:space="preserve"> - (  'Input-Graph'!$K$16*EXP(Intermediate!J289*Intermediate!A289/(2*'Input-Graph'!$K$16*'Input-Graph'!$K$16)  )/SQRT(2*PI()*Intermediate!A289)  )</f>
        <v>-2.9428536871118545</v>
      </c>
      <c r="H289">
        <f t="shared" si="22"/>
        <v>0.29819304792867163</v>
      </c>
      <c r="I289">
        <f>'Input-Graph'!$K$15 - 'Input-Graph'!$N$16/Intermediate!K289</f>
        <v>103.1215</v>
      </c>
      <c r="J289">
        <f t="shared" si="19"/>
        <v>-10634.043762249999</v>
      </c>
      <c r="K289">
        <f>('Input-Graph'!$N$6 - ((2*'Input-Graph'!A289/'Input-Graph'!$N$8) + 'Input-Graph'!$N$9))*'Input-Graph'!$N$7</f>
        <v>1499424</v>
      </c>
    </row>
    <row r="290" spans="1:11">
      <c r="A290" s="5">
        <f xml:space="preserve"> 'Input-Graph'!$K$16 + 'Input-Graph'!$K$22/'Input-Graph'!A290</f>
        <v>3785.4995490245287</v>
      </c>
      <c r="B290">
        <f xml:space="preserve"> SQRT('Input-Graph'!$K$16/(2*PI())) * 'Input-Graph'!$K$22 * EXP(J290/(2*'Input-Graph'!$K$16)) / ('Input-Graph'!A290*A290)</f>
        <v>0.65644968103683765</v>
      </c>
      <c r="C290">
        <f t="shared" si="20"/>
        <v>-3.542123776549563</v>
      </c>
      <c r="D290">
        <f xml:space="preserve"> POWER('Input-Graph'!$K$16,1.5) * EXP(J290/(2*'Input-Graph'!$K$16)) / (A290*SQRT(2*PI()))</f>
        <v>3.6537502987487356</v>
      </c>
      <c r="E290">
        <f t="shared" si="21"/>
        <v>0.11162652219917257</v>
      </c>
      <c r="F290" s="7">
        <f xml:space="preserve"> I290 * NORMDIST(-I290*SQRT(A290)/'Input-Graph'!$K$16,0,1,1)</f>
        <v>2.4760143902162581</v>
      </c>
      <c r="G290" s="7">
        <f xml:space="preserve"> - (  'Input-Graph'!$K$16*EXP(Intermediate!J290*Intermediate!A290/(2*'Input-Graph'!$K$16*'Input-Graph'!$K$16)  )/SQRT(2*PI()*Intermediate!A290)  )</f>
        <v>-2.9466759714756434</v>
      </c>
      <c r="H290">
        <f t="shared" si="22"/>
        <v>0.29741462197662516</v>
      </c>
      <c r="I290">
        <f>'Input-Graph'!$K$15 - 'Input-Graph'!$N$16/Intermediate!K290</f>
        <v>103.1215</v>
      </c>
      <c r="J290">
        <f t="shared" si="19"/>
        <v>-10634.043762249999</v>
      </c>
      <c r="K290">
        <f>('Input-Graph'!$N$6 - ((2*'Input-Graph'!A290/'Input-Graph'!$N$8) + 'Input-Graph'!$N$9))*'Input-Graph'!$N$7</f>
        <v>1499422</v>
      </c>
    </row>
    <row r="291" spans="1:11">
      <c r="A291" s="5">
        <f xml:space="preserve"> 'Input-Graph'!$K$16 + 'Input-Graph'!$K$22/'Input-Graph'!A291</f>
        <v>3783.5114902392124</v>
      </c>
      <c r="B291">
        <f xml:space="preserve"> SQRT('Input-Graph'!$K$16/(2*PI())) * 'Input-Graph'!$K$22 * EXP(J291/(2*'Input-Graph'!$K$16)) / ('Input-Graph'!A291*A291)</f>
        <v>0.65452980570422137</v>
      </c>
      <c r="C291">
        <f t="shared" si="20"/>
        <v>-3.542123776549563</v>
      </c>
      <c r="D291">
        <f xml:space="preserve"> POWER('Input-Graph'!$K$16,1.5) * EXP(J291/(2*'Input-Graph'!$K$16)) / (A291*SQRT(2*PI()))</f>
        <v>3.6556701740813513</v>
      </c>
      <c r="E291">
        <f t="shared" si="21"/>
        <v>0.1135463975317883</v>
      </c>
      <c r="F291" s="7">
        <f xml:space="preserve"> I291 * NORMDIST(-I291*SQRT(A291)/'Input-Graph'!$K$16,0,1,1)</f>
        <v>2.4790411693682413</v>
      </c>
      <c r="G291" s="7">
        <f xml:space="preserve"> - (  'Input-Graph'!$K$16*EXP(Intermediate!J291*Intermediate!A291/(2*'Input-Graph'!$K$16*'Input-Graph'!$K$16)  )/SQRT(2*PI()*Intermediate!A291)  )</f>
        <v>-2.9504772168238116</v>
      </c>
      <c r="H291">
        <f t="shared" si="22"/>
        <v>0.29664015578043923</v>
      </c>
      <c r="I291">
        <f>'Input-Graph'!$K$15 - 'Input-Graph'!$N$16/Intermediate!K291</f>
        <v>103.1215</v>
      </c>
      <c r="J291">
        <f t="shared" si="19"/>
        <v>-10634.043762249999</v>
      </c>
      <c r="K291">
        <f>('Input-Graph'!$N$6 - ((2*'Input-Graph'!A291/'Input-Graph'!$N$8) + 'Input-Graph'!$N$9))*'Input-Graph'!$N$7</f>
        <v>1499420</v>
      </c>
    </row>
    <row r="292" spans="1:11">
      <c r="A292" s="5">
        <f xml:space="preserve"> 'Input-Graph'!$K$16 + 'Input-Graph'!$K$22/'Input-Graph'!A292</f>
        <v>3781.5370950881588</v>
      </c>
      <c r="B292">
        <f xml:space="preserve"> SQRT('Input-Graph'!$K$16/(2*PI())) * 'Input-Graph'!$K$22 * EXP(J292/(2*'Input-Graph'!$K$16)) / ('Input-Graph'!A292*A292)</f>
        <v>0.65262112749108669</v>
      </c>
      <c r="C292">
        <f t="shared" si="20"/>
        <v>-3.542123776549563</v>
      </c>
      <c r="D292">
        <f xml:space="preserve"> POWER('Input-Graph'!$K$16,1.5) * EXP(J292/(2*'Input-Graph'!$K$16)) / (A292*SQRT(2*PI()))</f>
        <v>3.6575788522944861</v>
      </c>
      <c r="E292">
        <f t="shared" si="21"/>
        <v>0.11545507574492309</v>
      </c>
      <c r="F292" s="7">
        <f xml:space="preserve"> I292 * NORMDIST(-I292*SQRT(A292)/'Input-Graph'!$K$16,0,1,1)</f>
        <v>2.4820510105272247</v>
      </c>
      <c r="G292" s="7">
        <f xml:space="preserve"> - (  'Input-Graph'!$K$16*EXP(Intermediate!J292*Intermediate!A292/(2*'Input-Graph'!$K$16*'Input-Graph'!$K$16)  )/SQRT(2*PI()*Intermediate!A292)  )</f>
        <v>-2.95425759361355</v>
      </c>
      <c r="H292">
        <f t="shared" si="22"/>
        <v>0.29586962014968465</v>
      </c>
      <c r="I292">
        <f>'Input-Graph'!$K$15 - 'Input-Graph'!$N$16/Intermediate!K292</f>
        <v>103.1215</v>
      </c>
      <c r="J292">
        <f t="shared" si="19"/>
        <v>-10634.043762249999</v>
      </c>
      <c r="K292">
        <f>('Input-Graph'!$N$6 - ((2*'Input-Graph'!A292/'Input-Graph'!$N$8) + 'Input-Graph'!$N$9))*'Input-Graph'!$N$7</f>
        <v>1499418</v>
      </c>
    </row>
    <row r="293" spans="1:11">
      <c r="A293" s="5">
        <f xml:space="preserve"> 'Input-Graph'!$K$16 + 'Input-Graph'!$K$22/'Input-Graph'!A293</f>
        <v>3779.5762231915651</v>
      </c>
      <c r="B293">
        <f xml:space="preserve"> SQRT('Input-Graph'!$K$16/(2*PI())) * 'Input-Graph'!$K$22 * EXP(J293/(2*'Input-Graph'!$K$16)) / ('Input-Graph'!A293*A293)</f>
        <v>0.6507235487262949</v>
      </c>
      <c r="C293">
        <f t="shared" si="20"/>
        <v>-3.542123776549563</v>
      </c>
      <c r="D293">
        <f xml:space="preserve"> POWER('Input-Graph'!$K$16,1.5) * EXP(J293/(2*'Input-Graph'!$K$16)) / (A293*SQRT(2*PI()))</f>
        <v>3.6594764310592782</v>
      </c>
      <c r="E293">
        <f t="shared" si="21"/>
        <v>0.11735265450971522</v>
      </c>
      <c r="F293" s="7">
        <f xml:space="preserve"> I293 * NORMDIST(-I293*SQRT(A293)/'Input-Graph'!$K$16,0,1,1)</f>
        <v>2.4850440534349074</v>
      </c>
      <c r="G293" s="7">
        <f xml:space="preserve"> - (  'Input-Graph'!$K$16*EXP(Intermediate!J293*Intermediate!A293/(2*'Input-Graph'!$K$16*'Input-Graph'!$K$16)  )/SQRT(2*PI()*Intermediate!A293)  )</f>
        <v>-2.9580172705037411</v>
      </c>
      <c r="H293">
        <f t="shared" si="22"/>
        <v>0.29510298616717634</v>
      </c>
      <c r="I293">
        <f>'Input-Graph'!$K$15 - 'Input-Graph'!$N$16/Intermediate!K293</f>
        <v>103.1215</v>
      </c>
      <c r="J293">
        <f t="shared" si="19"/>
        <v>-10634.043762249999</v>
      </c>
      <c r="K293">
        <f>('Input-Graph'!$N$6 - ((2*'Input-Graph'!A293/'Input-Graph'!$N$8) + 'Input-Graph'!$N$9))*'Input-Graph'!$N$7</f>
        <v>1499416</v>
      </c>
    </row>
    <row r="294" spans="1:11">
      <c r="A294" s="5">
        <f xml:space="preserve"> 'Input-Graph'!$K$16 + 'Input-Graph'!$K$22/'Input-Graph'!A294</f>
        <v>3777.6287360860742</v>
      </c>
      <c r="B294">
        <f xml:space="preserve"> SQRT('Input-Graph'!$K$16/(2*PI())) * 'Input-Graph'!$K$22 * EXP(J294/(2*'Input-Graph'!$K$16)) / ('Input-Graph'!A294*A294)</f>
        <v>0.6488369728713792</v>
      </c>
      <c r="C294">
        <f t="shared" si="20"/>
        <v>-3.542123776549563</v>
      </c>
      <c r="D294">
        <f xml:space="preserve"> POWER('Input-Graph'!$K$16,1.5) * EXP(J294/(2*'Input-Graph'!$K$16)) / (A294*SQRT(2*PI()))</f>
        <v>3.6613630069141938</v>
      </c>
      <c r="E294">
        <f t="shared" si="21"/>
        <v>0.1192392303646308</v>
      </c>
      <c r="F294" s="7">
        <f xml:space="preserve"> I294 * NORMDIST(-I294*SQRT(A294)/'Input-Graph'!$K$16,0,1,1)</f>
        <v>2.488020436327989</v>
      </c>
      <c r="G294" s="7">
        <f xml:space="preserve"> - (  'Input-Graph'!$K$16*EXP(Intermediate!J294*Intermediate!A294/(2*'Input-Graph'!$K$16*'Input-Graph'!$K$16)  )/SQRT(2*PI()*Intermediate!A294)  )</f>
        <v>-2.96175641437795</v>
      </c>
      <c r="H294">
        <f t="shared" si="22"/>
        <v>0.29434022518604896</v>
      </c>
      <c r="I294">
        <f>'Input-Graph'!$K$15 - 'Input-Graph'!$N$16/Intermediate!K294</f>
        <v>103.1215</v>
      </c>
      <c r="J294">
        <f t="shared" si="19"/>
        <v>-10634.043762249999</v>
      </c>
      <c r="K294">
        <f>('Input-Graph'!$N$6 - ((2*'Input-Graph'!A294/'Input-Graph'!$N$8) + 'Input-Graph'!$N$9))*'Input-Graph'!$N$7</f>
        <v>1499414</v>
      </c>
    </row>
    <row r="295" spans="1:11">
      <c r="A295" s="5">
        <f xml:space="preserve"> 'Input-Graph'!$K$16 + 'Input-Graph'!$K$22/'Input-Graph'!A295</f>
        <v>3775.6944971921857</v>
      </c>
      <c r="B295">
        <f xml:space="preserve"> SQRT('Input-Graph'!$K$16/(2*PI())) * 'Input-Graph'!$K$22 * EXP(J295/(2*'Input-Graph'!$K$16)) / ('Input-Graph'!A295*A295)</f>
        <v>0.64696130450417266</v>
      </c>
      <c r="C295">
        <f t="shared" si="20"/>
        <v>-3.542123776549563</v>
      </c>
      <c r="D295">
        <f xml:space="preserve"> POWER('Input-Graph'!$K$16,1.5) * EXP(J295/(2*'Input-Graph'!$K$16)) / (A295*SQRT(2*PI()))</f>
        <v>3.6632386752814003</v>
      </c>
      <c r="E295">
        <f t="shared" si="21"/>
        <v>0.12111489873183734</v>
      </c>
      <c r="F295" s="7">
        <f xml:space="preserve"> I295 * NORMDIST(-I295*SQRT(A295)/'Input-Graph'!$K$16,0,1,1)</f>
        <v>2.4909802959577925</v>
      </c>
      <c r="G295" s="7">
        <f xml:space="preserve"> - (  'Input-Graph'!$K$16*EXP(Intermediate!J295*Intermediate!A295/(2*'Input-Graph'!$K$16*'Input-Graph'!$K$16)  )/SQRT(2*PI()*Intermediate!A295)  )</f>
        <v>-2.9654751903670764</v>
      </c>
      <c r="H295">
        <f t="shared" si="22"/>
        <v>0.29358130882672606</v>
      </c>
      <c r="I295">
        <f>'Input-Graph'!$K$15 - 'Input-Graph'!$N$16/Intermediate!K295</f>
        <v>103.1215</v>
      </c>
      <c r="J295">
        <f t="shared" si="19"/>
        <v>-10634.043762249999</v>
      </c>
      <c r="K295">
        <f>('Input-Graph'!$N$6 - ((2*'Input-Graph'!A295/'Input-Graph'!$N$8) + 'Input-Graph'!$N$9))*'Input-Graph'!$N$7</f>
        <v>1499412</v>
      </c>
    </row>
    <row r="296" spans="1:11">
      <c r="A296" s="5">
        <f xml:space="preserve"> 'Input-Graph'!$K$16 + 'Input-Graph'!$K$22/'Input-Graph'!A296</f>
        <v>3773.773371782323</v>
      </c>
      <c r="B296">
        <f xml:space="preserve"> SQRT('Input-Graph'!$K$16/(2*PI())) * 'Input-Graph'!$K$22 * EXP(J296/(2*'Input-Graph'!$K$16)) / ('Input-Graph'!A296*A296)</f>
        <v>0.64509644930271948</v>
      </c>
      <c r="C296">
        <f t="shared" si="20"/>
        <v>-3.542123776549563</v>
      </c>
      <c r="D296">
        <f xml:space="preserve"> POWER('Input-Graph'!$K$16,1.5) * EXP(J296/(2*'Input-Graph'!$K$16)) / (A296*SQRT(2*PI()))</f>
        <v>3.6651035304828534</v>
      </c>
      <c r="E296">
        <f t="shared" si="21"/>
        <v>0.12297975393329041</v>
      </c>
      <c r="F296" s="7">
        <f xml:space="preserve"> I296 * NORMDIST(-I296*SQRT(A296)/'Input-Graph'!$K$16,0,1,1)</f>
        <v>2.493923767609771</v>
      </c>
      <c r="G296" s="7">
        <f xml:space="preserve"> - (  'Input-Graph'!$K$16*EXP(Intermediate!J296*Intermediate!A296/(2*'Input-Graph'!$K$16*'Input-Graph'!$K$16)  )/SQRT(2*PI()*Intermediate!A296)  )</f>
        <v>-2.9691737618716791</v>
      </c>
      <c r="H296">
        <f t="shared" si="22"/>
        <v>0.29282620897410183</v>
      </c>
      <c r="I296">
        <f>'Input-Graph'!$K$15 - 'Input-Graph'!$N$16/Intermediate!K296</f>
        <v>103.1215</v>
      </c>
      <c r="J296">
        <f t="shared" si="19"/>
        <v>-10634.043762249999</v>
      </c>
      <c r="K296">
        <f>('Input-Graph'!$N$6 - ((2*'Input-Graph'!A296/'Input-Graph'!$N$8) + 'Input-Graph'!$N$9))*'Input-Graph'!$N$7</f>
        <v>1499410</v>
      </c>
    </row>
    <row r="297" spans="1:11">
      <c r="A297" s="5">
        <f xml:space="preserve"> 'Input-Graph'!$K$16 + 'Input-Graph'!$K$22/'Input-Graph'!A297</f>
        <v>3771.8652269495542</v>
      </c>
      <c r="B297">
        <f xml:space="preserve"> SQRT('Input-Graph'!$K$16/(2*PI())) * 'Input-Graph'!$K$22 * EXP(J297/(2*'Input-Graph'!$K$16)) / ('Input-Graph'!A297*A297)</f>
        <v>0.64324231402946375</v>
      </c>
      <c r="C297">
        <f t="shared" si="20"/>
        <v>-3.542123776549563</v>
      </c>
      <c r="D297">
        <f xml:space="preserve"> POWER('Input-Graph'!$K$16,1.5) * EXP(J297/(2*'Input-Graph'!$K$16)) / (A297*SQRT(2*PI()))</f>
        <v>3.6669576657561094</v>
      </c>
      <c r="E297">
        <f t="shared" si="21"/>
        <v>0.12483388920654637</v>
      </c>
      <c r="F297" s="7">
        <f xml:space="preserve"> I297 * NORMDIST(-I297*SQRT(A297)/'Input-Graph'!$K$16,0,1,1)</f>
        <v>2.4968509851226193</v>
      </c>
      <c r="G297" s="7">
        <f xml:space="preserve"> - (  'Input-Graph'!$K$16*EXP(Intermediate!J297*Intermediate!A297/(2*'Input-Graph'!$K$16*'Input-Graph'!$K$16)  )/SQRT(2*PI()*Intermediate!A297)  )</f>
        <v>-2.9728522905839636</v>
      </c>
      <c r="H297">
        <f t="shared" si="22"/>
        <v>0.29207489777466566</v>
      </c>
      <c r="I297">
        <f>'Input-Graph'!$K$15 - 'Input-Graph'!$N$16/Intermediate!K297</f>
        <v>103.1215</v>
      </c>
      <c r="J297">
        <f t="shared" si="19"/>
        <v>-10634.043762249999</v>
      </c>
      <c r="K297">
        <f>('Input-Graph'!$N$6 - ((2*'Input-Graph'!A297/'Input-Graph'!$N$8) + 'Input-Graph'!$N$9))*'Input-Graph'!$N$7</f>
        <v>1499408</v>
      </c>
    </row>
    <row r="298" spans="1:11">
      <c r="A298" s="5">
        <f xml:space="preserve"> 'Input-Graph'!$K$16 + 'Input-Graph'!$K$22/'Input-Graph'!A298</f>
        <v>3769.9699315769385</v>
      </c>
      <c r="B298">
        <f xml:space="preserve"> SQRT('Input-Graph'!$K$16/(2*PI())) * 'Input-Graph'!$K$22 * EXP(J298/(2*'Input-Graph'!$K$16)) / ('Input-Graph'!A298*A298)</f>
        <v>0.64139880651571091</v>
      </c>
      <c r="C298">
        <f t="shared" si="20"/>
        <v>-3.542123776549563</v>
      </c>
      <c r="D298">
        <f xml:space="preserve"> POWER('Input-Graph'!$K$16,1.5) * EXP(J298/(2*'Input-Graph'!$K$16)) / (A298*SQRT(2*PI()))</f>
        <v>3.6688011732698622</v>
      </c>
      <c r="E298">
        <f t="shared" si="21"/>
        <v>0.12667739672029921</v>
      </c>
      <c r="F298" s="7">
        <f xml:space="preserve"> I298 * NORMDIST(-I298*SQRT(A298)/'Input-Graph'!$K$16,0,1,1)</f>
        <v>2.4997620809071157</v>
      </c>
      <c r="G298" s="7">
        <f xml:space="preserve"> - (  'Input-Graph'!$K$16*EXP(Intermediate!J298*Intermediate!A298/(2*'Input-Graph'!$K$16*'Input-Graph'!$K$16)  )/SQRT(2*PI()*Intermediate!A298)  )</f>
        <v>-2.9765109365094595</v>
      </c>
      <c r="H298">
        <f t="shared" si="22"/>
        <v>0.29132734763366619</v>
      </c>
      <c r="I298">
        <f>'Input-Graph'!$K$15 - 'Input-Graph'!$N$16/Intermediate!K298</f>
        <v>103.1215</v>
      </c>
      <c r="J298">
        <f t="shared" si="19"/>
        <v>-10634.043762249999</v>
      </c>
      <c r="K298">
        <f>('Input-Graph'!$N$6 - ((2*'Input-Graph'!A298/'Input-Graph'!$N$8) + 'Input-Graph'!$N$9))*'Input-Graph'!$N$7</f>
        <v>1499406</v>
      </c>
    </row>
    <row r="299" spans="1:11">
      <c r="A299" s="5">
        <f xml:space="preserve"> 'Input-Graph'!$K$16 + 'Input-Graph'!$K$22/'Input-Graph'!A299</f>
        <v>3768.0873563074952</v>
      </c>
      <c r="B299">
        <f xml:space="preserve"> SQRT('Input-Graph'!$K$16/(2*PI())) * 'Input-Graph'!$K$22 * EXP(J299/(2*'Input-Graph'!$K$16)) / ('Input-Graph'!A299*A299)</f>
        <v>0.63956583564635394</v>
      </c>
      <c r="C299">
        <f t="shared" si="20"/>
        <v>-3.542123776549563</v>
      </c>
      <c r="D299">
        <f xml:space="preserve"> POWER('Input-Graph'!$K$16,1.5) * EXP(J299/(2*'Input-Graph'!$K$16)) / (A299*SQRT(2*PI()))</f>
        <v>3.670634144139219</v>
      </c>
      <c r="E299">
        <f t="shared" si="21"/>
        <v>0.12851036758965595</v>
      </c>
      <c r="F299" s="7">
        <f xml:space="preserve"> I299 * NORMDIST(-I299*SQRT(A299)/'Input-Graph'!$K$16,0,1,1)</f>
        <v>2.5026571859646469</v>
      </c>
      <c r="G299" s="7">
        <f xml:space="preserve"> - (  'Input-Graph'!$K$16*EXP(Intermediate!J299*Intermediate!A299/(2*'Input-Graph'!$K$16*'Input-Graph'!$K$16)  )/SQRT(2*PI()*Intermediate!A299)  )</f>
        <v>-2.9801498579883745</v>
      </c>
      <c r="H299">
        <f t="shared" si="22"/>
        <v>0.29058353121228242</v>
      </c>
      <c r="I299">
        <f>'Input-Graph'!$K$15 - 'Input-Graph'!$N$16/Intermediate!K299</f>
        <v>103.1215</v>
      </c>
      <c r="J299">
        <f t="shared" si="19"/>
        <v>-10634.043762249999</v>
      </c>
      <c r="K299">
        <f>('Input-Graph'!$N$6 - ((2*'Input-Graph'!A299/'Input-Graph'!$N$8) + 'Input-Graph'!$N$9))*'Input-Graph'!$N$7</f>
        <v>1499404</v>
      </c>
    </row>
    <row r="300" spans="1:11">
      <c r="A300" s="5">
        <f xml:space="preserve"> 'Input-Graph'!$K$16 + 'Input-Graph'!$K$22/'Input-Graph'!A300</f>
        <v>3766.2173735147703</v>
      </c>
      <c r="B300">
        <f xml:space="preserve"> SQRT('Input-Graph'!$K$16/(2*PI())) * 'Input-Graph'!$K$22 * EXP(J300/(2*'Input-Graph'!$K$16)) / ('Input-Graph'!A300*A300)</f>
        <v>0.63774331134486284</v>
      </c>
      <c r="C300">
        <f t="shared" si="20"/>
        <v>-3.542123776549563</v>
      </c>
      <c r="D300">
        <f xml:space="preserve"> POWER('Input-Graph'!$K$16,1.5) * EXP(J300/(2*'Input-Graph'!$K$16)) / (A300*SQRT(2*PI()))</f>
        <v>3.6724566684407098</v>
      </c>
      <c r="E300">
        <f t="shared" si="21"/>
        <v>0.13033289189114683</v>
      </c>
      <c r="F300" s="7">
        <f xml:space="preserve"> I300 * NORMDIST(-I300*SQRT(A300)/'Input-Graph'!$K$16,0,1,1)</f>
        <v>2.5055364299055611</v>
      </c>
      <c r="G300" s="7">
        <f xml:space="preserve"> - (  'Input-Graph'!$K$16*EXP(Intermediate!J300*Intermediate!A300/(2*'Input-Graph'!$K$16*'Input-Graph'!$K$16)  )/SQRT(2*PI()*Intermediate!A300)  )</f>
        <v>-2.9837692117166341</v>
      </c>
      <c r="H300">
        <f t="shared" si="22"/>
        <v>0.28984342142493658</v>
      </c>
      <c r="I300">
        <f>'Input-Graph'!$K$15 - 'Input-Graph'!$N$16/Intermediate!K300</f>
        <v>103.1215</v>
      </c>
      <c r="J300">
        <f t="shared" si="19"/>
        <v>-10634.043762249999</v>
      </c>
      <c r="K300">
        <f>('Input-Graph'!$N$6 - ((2*'Input-Graph'!A300/'Input-Graph'!$N$8) + 'Input-Graph'!$N$9))*'Input-Graph'!$N$7</f>
        <v>1499402</v>
      </c>
    </row>
    <row r="301" spans="1:11">
      <c r="A301" s="5">
        <f xml:space="preserve"> 'Input-Graph'!$K$16 + 'Input-Graph'!$K$22/'Input-Graph'!A301</f>
        <v>3764.3598572739966</v>
      </c>
      <c r="B301">
        <f xml:space="preserve"> SQRT('Input-Graph'!$K$16/(2*PI())) * 'Input-Graph'!$K$22 * EXP(J301/(2*'Input-Graph'!$K$16)) / ('Input-Graph'!A301*A301)</f>
        <v>0.63593114455852784</v>
      </c>
      <c r="C301">
        <f t="shared" si="20"/>
        <v>-3.542123776549563</v>
      </c>
      <c r="D301">
        <f xml:space="preserve"> POWER('Input-Graph'!$K$16,1.5) * EXP(J301/(2*'Input-Graph'!$K$16)) / (A301*SQRT(2*PI()))</f>
        <v>3.6742688352270454</v>
      </c>
      <c r="E301">
        <f t="shared" si="21"/>
        <v>0.13214505867748239</v>
      </c>
      <c r="F301" s="7">
        <f xml:space="preserve"> I301 * NORMDIST(-I301*SQRT(A301)/'Input-Graph'!$K$16,0,1,1)</f>
        <v>2.508399940967085</v>
      </c>
      <c r="G301" s="7">
        <f xml:space="preserve"> - (  'Input-Graph'!$K$16*EXP(Intermediate!J301*Intermediate!A301/(2*'Input-Graph'!$K$16*'Input-Graph'!$K$16)  )/SQRT(2*PI()*Intermediate!A301)  )</f>
        <v>-2.9873691527666257</v>
      </c>
      <c r="H301">
        <f t="shared" si="22"/>
        <v>0.28910699143646967</v>
      </c>
      <c r="I301">
        <f>'Input-Graph'!$K$15 - 'Input-Graph'!$N$16/Intermediate!K301</f>
        <v>103.1215</v>
      </c>
      <c r="J301">
        <f t="shared" si="19"/>
        <v>-10634.043762249999</v>
      </c>
      <c r="K301">
        <f>('Input-Graph'!$N$6 - ((2*'Input-Graph'!A301/'Input-Graph'!$N$8) + 'Input-Graph'!$N$9))*'Input-Graph'!$N$7</f>
        <v>1499400</v>
      </c>
    </row>
    <row r="302" spans="1:11">
      <c r="A302" s="5">
        <f xml:space="preserve"> 'Input-Graph'!$K$16 + 'Input-Graph'!$K$22/'Input-Graph'!A302</f>
        <v>3762.5146833338267</v>
      </c>
      <c r="B302">
        <f xml:space="preserve"> SQRT('Input-Graph'!$K$16/(2*PI())) * 'Input-Graph'!$K$22 * EXP(J302/(2*'Input-Graph'!$K$16)) / ('Input-Graph'!A302*A302)</f>
        <v>0.63412924724395481</v>
      </c>
      <c r="C302">
        <f t="shared" si="20"/>
        <v>-3.542123776549563</v>
      </c>
      <c r="D302">
        <f xml:space="preserve"> POWER('Input-Graph'!$K$16,1.5) * EXP(J302/(2*'Input-Graph'!$K$16)) / (A302*SQRT(2*PI()))</f>
        <v>3.6760707325416182</v>
      </c>
      <c r="E302">
        <f t="shared" si="21"/>
        <v>0.13394695599205519</v>
      </c>
      <c r="F302" s="7">
        <f xml:space="preserve"> I302 * NORMDIST(-I302*SQRT(A302)/'Input-Graph'!$K$16,0,1,1)</f>
        <v>2.5112478460311367</v>
      </c>
      <c r="G302" s="7">
        <f xml:space="preserve"> - (  'Input-Graph'!$K$16*EXP(Intermediate!J302*Intermediate!A302/(2*'Input-Graph'!$K$16*'Input-Graph'!$K$16)  )/SQRT(2*PI()*Intermediate!A302)  )</f>
        <v>-2.9909498346076266</v>
      </c>
      <c r="H302">
        <f t="shared" si="22"/>
        <v>0.28837421465952007</v>
      </c>
      <c r="I302">
        <f>'Input-Graph'!$K$15 - 'Input-Graph'!$N$16/Intermediate!K302</f>
        <v>103.1215</v>
      </c>
      <c r="J302">
        <f t="shared" si="19"/>
        <v>-10634.043762249999</v>
      </c>
      <c r="K302">
        <f>('Input-Graph'!$N$6 - ((2*'Input-Graph'!A302/'Input-Graph'!$N$8) + 'Input-Graph'!$N$9))*'Input-Graph'!$N$7</f>
        <v>1499398</v>
      </c>
    </row>
    <row r="303" spans="1:11">
      <c r="A303" s="5">
        <f xml:space="preserve"> 'Input-Graph'!$K$16 + 'Input-Graph'!$K$22/'Input-Graph'!A303</f>
        <v>3760.6817290886243</v>
      </c>
      <c r="B303">
        <f xml:space="preserve"> SQRT('Input-Graph'!$K$16/(2*PI())) * 'Input-Graph'!$K$22 * EXP(J303/(2*'Input-Graph'!$K$16)) / ('Input-Graph'!A303*A303)</f>
        <v>0.63233753235280687</v>
      </c>
      <c r="C303">
        <f t="shared" si="20"/>
        <v>-3.542123776549563</v>
      </c>
      <c r="D303">
        <f xml:space="preserve"> POWER('Input-Graph'!$K$16,1.5) * EXP(J303/(2*'Input-Graph'!$K$16)) / (A303*SQRT(2*PI()))</f>
        <v>3.6778624474327661</v>
      </c>
      <c r="E303">
        <f t="shared" si="21"/>
        <v>0.13573867088320313</v>
      </c>
      <c r="F303" s="7">
        <f xml:space="preserve"> I303 * NORMDIST(-I303*SQRT(A303)/'Input-Graph'!$K$16,0,1,1)</f>
        <v>2.5140802706417196</v>
      </c>
      <c r="G303" s="7">
        <f xml:space="preserve"> - (  'Input-Graph'!$K$16*EXP(Intermediate!J303*Intermediate!A303/(2*'Input-Graph'!$K$16*'Input-Graph'!$K$16)  )/SQRT(2*PI()*Intermediate!A303)  )</f>
        <v>-2.9945114091259493</v>
      </c>
      <c r="H303">
        <f t="shared" si="22"/>
        <v>0.28764506475178031</v>
      </c>
      <c r="I303">
        <f>'Input-Graph'!$K$15 - 'Input-Graph'!$N$16/Intermediate!K303</f>
        <v>103.1215</v>
      </c>
      <c r="J303">
        <f t="shared" si="19"/>
        <v>-10634.043762249999</v>
      </c>
      <c r="K303">
        <f>('Input-Graph'!$N$6 - ((2*'Input-Graph'!A303/'Input-Graph'!$N$8) + 'Input-Graph'!$N$9))*'Input-Graph'!$N$7</f>
        <v>1499396</v>
      </c>
    </row>
    <row r="304" spans="1:11">
      <c r="A304" s="5">
        <f xml:space="preserve"> 'Input-Graph'!$K$16 + 'Input-Graph'!$K$22/'Input-Graph'!A304</f>
        <v>3758.8608735513112</v>
      </c>
      <c r="B304">
        <f xml:space="preserve"> SQRT('Input-Graph'!$K$16/(2*PI())) * 'Input-Graph'!$K$22 * EXP(J304/(2*'Input-Graph'!$K$16)) / ('Input-Graph'!A304*A304)</f>
        <v>0.63055591381778597</v>
      </c>
      <c r="C304">
        <f t="shared" si="20"/>
        <v>-3.542123776549563</v>
      </c>
      <c r="D304">
        <f xml:space="preserve"> POWER('Input-Graph'!$K$16,1.5) * EXP(J304/(2*'Input-Graph'!$K$16)) / (A304*SQRT(2*PI()))</f>
        <v>3.6796440659677865</v>
      </c>
      <c r="E304">
        <f t="shared" si="21"/>
        <v>0.13752028941822347</v>
      </c>
      <c r="F304" s="7">
        <f xml:space="preserve"> I304 * NORMDIST(-I304*SQRT(A304)/'Input-Graph'!$K$16,0,1,1)</f>
        <v>2.5168973390221723</v>
      </c>
      <c r="G304" s="7">
        <f xml:space="preserve"> - (  'Input-Graph'!$K$16*EXP(Intermediate!J304*Intermediate!A304/(2*'Input-Graph'!$K$16*'Input-Graph'!$K$16)  )/SQRT(2*PI()*Intermediate!A304)  )</f>
        <v>-2.9980540266447822</v>
      </c>
      <c r="H304">
        <f t="shared" si="22"/>
        <v>0.28691951561339968</v>
      </c>
      <c r="I304">
        <f>'Input-Graph'!$K$15 - 'Input-Graph'!$N$16/Intermediate!K304</f>
        <v>103.1215</v>
      </c>
      <c r="J304">
        <f t="shared" si="19"/>
        <v>-10634.043762249999</v>
      </c>
      <c r="K304">
        <f>('Input-Graph'!$N$6 - ((2*'Input-Graph'!A304/'Input-Graph'!$N$8) + 'Input-Graph'!$N$9))*'Input-Graph'!$N$7</f>
        <v>1499394</v>
      </c>
    </row>
    <row r="305" spans="1:11">
      <c r="A305" s="5">
        <f xml:space="preserve"> 'Input-Graph'!$K$16 + 'Input-Graph'!$K$22/'Input-Graph'!A305</f>
        <v>3757.0519973267437</v>
      </c>
      <c r="B305">
        <f xml:space="preserve"> SQRT('Input-Graph'!$K$16/(2*PI())) * 'Input-Graph'!$K$22 * EXP(J305/(2*'Input-Graph'!$K$16)) / ('Input-Graph'!A305*A305)</f>
        <v>0.6287843065388512</v>
      </c>
      <c r="C305">
        <f t="shared" si="20"/>
        <v>-3.542123776549563</v>
      </c>
      <c r="D305">
        <f xml:space="preserve"> POWER('Input-Graph'!$K$16,1.5) * EXP(J305/(2*'Input-Graph'!$K$16)) / (A305*SQRT(2*PI()))</f>
        <v>3.6814156732467214</v>
      </c>
      <c r="E305">
        <f t="shared" si="21"/>
        <v>0.13929189669715836</v>
      </c>
      <c r="F305" s="7">
        <f xml:space="preserve"> I305 * NORMDIST(-I305*SQRT(A305)/'Input-Graph'!$K$16,0,1,1)</f>
        <v>2.5196991740921151</v>
      </c>
      <c r="G305" s="7">
        <f xml:space="preserve"> - (  'Input-Graph'!$K$16*EXP(Intermediate!J305*Intermediate!A305/(2*'Input-Graph'!$K$16*'Input-Graph'!$K$16)  )/SQRT(2*PI()*Intermediate!A305)  )</f>
        <v>-3.0015778359437491</v>
      </c>
      <c r="H305">
        <f t="shared" si="22"/>
        <v>0.28619754138437559</v>
      </c>
      <c r="I305">
        <f>'Input-Graph'!$K$15 - 'Input-Graph'!$N$16/Intermediate!K305</f>
        <v>103.1215</v>
      </c>
      <c r="J305">
        <f t="shared" si="19"/>
        <v>-10634.043762249999</v>
      </c>
      <c r="K305">
        <f>('Input-Graph'!$N$6 - ((2*'Input-Graph'!A305/'Input-Graph'!$N$8) + 'Input-Graph'!$N$9))*'Input-Graph'!$N$7</f>
        <v>1499392</v>
      </c>
    </row>
    <row r="306" spans="1:11">
      <c r="A306" s="5">
        <f xml:space="preserve"> 'Input-Graph'!$K$16 + 'Input-Graph'!$K$22/'Input-Graph'!A306</f>
        <v>3755.2549825856158</v>
      </c>
      <c r="B306">
        <f xml:space="preserve"> SQRT('Input-Graph'!$K$16/(2*PI())) * 'Input-Graph'!$K$22 * EXP(J306/(2*'Input-Graph'!$K$16)) / ('Input-Graph'!A306*A306)</f>
        <v>0.6270226263696691</v>
      </c>
      <c r="C306">
        <f t="shared" si="20"/>
        <v>-3.542123776549563</v>
      </c>
      <c r="D306">
        <f xml:space="preserve"> POWER('Input-Graph'!$K$16,1.5) * EXP(J306/(2*'Input-Graph'!$K$16)) / (A306*SQRT(2*PI()))</f>
        <v>3.6831773534159038</v>
      </c>
      <c r="E306">
        <f t="shared" si="21"/>
        <v>0.14105357686634079</v>
      </c>
      <c r="F306" s="7">
        <f xml:space="preserve"> I306 * NORMDIST(-I306*SQRT(A306)/'Input-Graph'!$K$16,0,1,1)</f>
        <v>2.522485897484164</v>
      </c>
      <c r="G306" s="7">
        <f xml:space="preserve"> - (  'Input-Graph'!$K$16*EXP(Intermediate!J306*Intermediate!A306/(2*'Input-Graph'!$K$16*'Input-Graph'!$K$16)  )/SQRT(2*PI()*Intermediate!A306)  )</f>
        <v>-3.0050829842781908</v>
      </c>
      <c r="H306">
        <f t="shared" si="22"/>
        <v>0.28547911644198321</v>
      </c>
      <c r="I306">
        <f>'Input-Graph'!$K$15 - 'Input-Graph'!$N$16/Intermediate!K306</f>
        <v>103.1215</v>
      </c>
      <c r="J306">
        <f t="shared" si="19"/>
        <v>-10634.043762249999</v>
      </c>
      <c r="K306">
        <f>('Input-Graph'!$N$6 - ((2*'Input-Graph'!A306/'Input-Graph'!$N$8) + 'Input-Graph'!$N$9))*'Input-Graph'!$N$7</f>
        <v>1499390</v>
      </c>
    </row>
    <row r="307" spans="1:11">
      <c r="A307" s="5">
        <f xml:space="preserve"> 'Input-Graph'!$K$16 + 'Input-Graph'!$K$22/'Input-Graph'!A307</f>
        <v>3753.4697130388745</v>
      </c>
      <c r="B307">
        <f xml:space="preserve"> SQRT('Input-Graph'!$K$16/(2*PI())) * 'Input-Graph'!$K$22 * EXP(J307/(2*'Input-Graph'!$K$16)) / ('Input-Graph'!A307*A307)</f>
        <v>0.62527079010429065</v>
      </c>
      <c r="C307">
        <f t="shared" si="20"/>
        <v>-3.542123776549563</v>
      </c>
      <c r="D307">
        <f xml:space="preserve"> POWER('Input-Graph'!$K$16,1.5) * EXP(J307/(2*'Input-Graph'!$K$16)) / (A307*SQRT(2*PI()))</f>
        <v>3.6849291896812821</v>
      </c>
      <c r="E307">
        <f t="shared" si="21"/>
        <v>0.14280541313171913</v>
      </c>
      <c r="F307" s="7">
        <f xml:space="preserve"> I307 * NORMDIST(-I307*SQRT(A307)/'Input-Graph'!$K$16,0,1,1)</f>
        <v>2.5252576295602567</v>
      </c>
      <c r="G307" s="7">
        <f xml:space="preserve"> - (  'Input-Graph'!$K$16*EXP(Intermediate!J307*Intermediate!A307/(2*'Input-Graph'!$K$16*'Input-Graph'!$K$16)  )/SQRT(2*PI()*Intermediate!A307)  )</f>
        <v>-3.0085696173981606</v>
      </c>
      <c r="H307">
        <f t="shared" si="22"/>
        <v>0.28476421539810559</v>
      </c>
      <c r="I307">
        <f>'Input-Graph'!$K$15 - 'Input-Graph'!$N$16/Intermediate!K307</f>
        <v>103.1215</v>
      </c>
      <c r="J307">
        <f t="shared" si="19"/>
        <v>-10634.043762249999</v>
      </c>
      <c r="K307">
        <f>('Input-Graph'!$N$6 - ((2*'Input-Graph'!A307/'Input-Graph'!$N$8) + 'Input-Graph'!$N$9))*'Input-Graph'!$N$7</f>
        <v>1499388</v>
      </c>
    </row>
    <row r="308" spans="1:11">
      <c r="A308" s="5">
        <f xml:space="preserve"> 'Input-Graph'!$K$16 + 'Input-Graph'!$K$22/'Input-Graph'!A308</f>
        <v>3751.696073912633</v>
      </c>
      <c r="B308">
        <f xml:space="preserve"> SQRT('Input-Graph'!$K$16/(2*PI())) * 'Input-Graph'!$K$22 * EXP(J308/(2*'Input-Graph'!$K$16)) / ('Input-Graph'!A308*A308)</f>
        <v>0.62352871546405153</v>
      </c>
      <c r="C308">
        <f t="shared" si="20"/>
        <v>-3.542123776549563</v>
      </c>
      <c r="D308">
        <f xml:space="preserve"> POWER('Input-Graph'!$K$16,1.5) * EXP(J308/(2*'Input-Graph'!$K$16)) / (A308*SQRT(2*PI()))</f>
        <v>3.6866712643215211</v>
      </c>
      <c r="E308">
        <f t="shared" si="21"/>
        <v>0.14454748777195814</v>
      </c>
      <c r="F308" s="7">
        <f xml:space="preserve"> I308 * NORMDIST(-I308*SQRT(A308)/'Input-Graph'!$K$16,0,1,1)</f>
        <v>2.5280144894280721</v>
      </c>
      <c r="G308" s="7">
        <f xml:space="preserve"> - (  'Input-Graph'!$K$16*EXP(Intermediate!J308*Intermediate!A308/(2*'Input-Graph'!$K$16*'Input-Graph'!$K$16)  )/SQRT(2*PI()*Intermediate!A308)  )</f>
        <v>-3.0120378795671416</v>
      </c>
      <c r="H308">
        <f t="shared" si="22"/>
        <v>0.28405281309693997</v>
      </c>
      <c r="I308">
        <f>'Input-Graph'!$K$15 - 'Input-Graph'!$N$16/Intermediate!K308</f>
        <v>103.1215</v>
      </c>
      <c r="J308">
        <f t="shared" si="19"/>
        <v>-10634.043762249999</v>
      </c>
      <c r="K308">
        <f>('Input-Graph'!$N$6 - ((2*'Input-Graph'!A308/'Input-Graph'!$N$8) + 'Input-Graph'!$N$9))*'Input-Graph'!$N$7</f>
        <v>1499386</v>
      </c>
    </row>
    <row r="309" spans="1:11">
      <c r="A309" s="5">
        <f xml:space="preserve"> 'Input-Graph'!$K$16 + 'Input-Graph'!$K$22/'Input-Graph'!A309</f>
        <v>3749.933951923575</v>
      </c>
      <c r="B309">
        <f xml:space="preserve"> SQRT('Input-Graph'!$K$16/(2*PI())) * 'Input-Graph'!$K$22 * EXP(J309/(2*'Input-Graph'!$K$16)) / ('Input-Graph'!A309*A309)</f>
        <v>0.62179632108468996</v>
      </c>
      <c r="C309">
        <f t="shared" si="20"/>
        <v>-3.542123776549563</v>
      </c>
      <c r="D309">
        <f xml:space="preserve"> POWER('Input-Graph'!$K$16,1.5) * EXP(J309/(2*'Input-Graph'!$K$16)) / (A309*SQRT(2*PI()))</f>
        <v>3.6884036587008828</v>
      </c>
      <c r="E309">
        <f t="shared" si="21"/>
        <v>0.14627988215131982</v>
      </c>
      <c r="F309" s="7">
        <f xml:space="preserve"> I309 * NORMDIST(-I309*SQRT(A309)/'Input-Graph'!$K$16,0,1,1)</f>
        <v>2.5307565949567579</v>
      </c>
      <c r="G309" s="7">
        <f xml:space="preserve"> - (  'Input-Graph'!$K$16*EXP(Intermediate!J309*Intermediate!A309/(2*'Input-Graph'!$K$16*'Input-Graph'!$K$16)  )/SQRT(2*PI()*Intermediate!A309)  )</f>
        <v>-3.0154879135805093</v>
      </c>
      <c r="H309">
        <f t="shared" si="22"/>
        <v>0.2833448846122586</v>
      </c>
      <c r="I309">
        <f>'Input-Graph'!$K$15 - 'Input-Graph'!$N$16/Intermediate!K309</f>
        <v>103.1215</v>
      </c>
      <c r="J309">
        <f t="shared" si="19"/>
        <v>-10634.043762249999</v>
      </c>
      <c r="K309">
        <f>('Input-Graph'!$N$6 - ((2*'Input-Graph'!A309/'Input-Graph'!$N$8) + 'Input-Graph'!$N$9))*'Input-Graph'!$N$7</f>
        <v>1499384</v>
      </c>
    </row>
    <row r="310" spans="1:11">
      <c r="A310" s="5">
        <f xml:space="preserve"> 'Input-Graph'!$K$16 + 'Input-Graph'!$K$22/'Input-Graph'!A310</f>
        <v>3748.1832352548345</v>
      </c>
      <c r="B310">
        <f xml:space="preserve"> SQRT('Input-Graph'!$K$16/(2*PI())) * 'Input-Graph'!$K$22 * EXP(J310/(2*'Input-Graph'!$K$16)) / ('Input-Graph'!A310*A310)</f>
        <v>0.62007352650367964</v>
      </c>
      <c r="C310">
        <f t="shared" si="20"/>
        <v>-3.542123776549563</v>
      </c>
      <c r="D310">
        <f xml:space="preserve"> POWER('Input-Graph'!$K$16,1.5) * EXP(J310/(2*'Input-Graph'!$K$16)) / (A310*SQRT(2*PI()))</f>
        <v>3.6901264532818936</v>
      </c>
      <c r="E310">
        <f t="shared" si="21"/>
        <v>0.14800267673233058</v>
      </c>
      <c r="F310" s="7">
        <f xml:space="preserve"> I310 * NORMDIST(-I310*SQRT(A310)/'Input-Graph'!$K$16,0,1,1)</f>
        <v>2.5334840627928692</v>
      </c>
      <c r="G310" s="7">
        <f xml:space="preserve"> - (  'Input-Graph'!$K$16*EXP(Intermediate!J310*Intermediate!A310/(2*'Input-Graph'!$K$16*'Input-Graph'!$K$16)  )/SQRT(2*PI()*Intermediate!A310)  )</f>
        <v>-3.0189198607837207</v>
      </c>
      <c r="H310">
        <f t="shared" si="22"/>
        <v>0.28264040524515854</v>
      </c>
      <c r="I310">
        <f>'Input-Graph'!$K$15 - 'Input-Graph'!$N$16/Intermediate!K310</f>
        <v>103.1215</v>
      </c>
      <c r="J310">
        <f t="shared" si="19"/>
        <v>-10634.043762249999</v>
      </c>
      <c r="K310">
        <f>('Input-Graph'!$N$6 - ((2*'Input-Graph'!A310/'Input-Graph'!$N$8) + 'Input-Graph'!$N$9))*'Input-Graph'!$N$7</f>
        <v>1499382</v>
      </c>
    </row>
    <row r="311" spans="1:11">
      <c r="A311" s="5">
        <f xml:space="preserve"> 'Input-Graph'!$K$16 + 'Input-Graph'!$K$22/'Input-Graph'!A311</f>
        <v>3746.4438135323435</v>
      </c>
      <c r="B311">
        <f xml:space="preserve"> SQRT('Input-Graph'!$K$16/(2*PI())) * 'Input-Graph'!$K$22 * EXP(J311/(2*'Input-Graph'!$K$16)) / ('Input-Graph'!A311*A311)</f>
        <v>0.61836025214777146</v>
      </c>
      <c r="C311">
        <f t="shared" si="20"/>
        <v>-3.542123776549563</v>
      </c>
      <c r="D311">
        <f xml:space="preserve"> POWER('Input-Graph'!$K$16,1.5) * EXP(J311/(2*'Input-Graph'!$K$16)) / (A311*SQRT(2*PI()))</f>
        <v>3.6918397276378019</v>
      </c>
      <c r="E311">
        <f t="shared" si="21"/>
        <v>0.14971595108823887</v>
      </c>
      <c r="F311" s="7">
        <f xml:space="preserve"> I311 * NORMDIST(-I311*SQRT(A311)/'Input-Graph'!$K$16,0,1,1)</f>
        <v>2.5361970083756527</v>
      </c>
      <c r="G311" s="7">
        <f xml:space="preserve"> - (  'Input-Graph'!$K$16*EXP(Intermediate!J311*Intermediate!A311/(2*'Input-Graph'!$K$16*'Input-Graph'!$K$16)  )/SQRT(2*PI()*Intermediate!A311)  )</f>
        <v>-3.0223338610902348</v>
      </c>
      <c r="H311">
        <f t="shared" si="22"/>
        <v>0.28193935052142827</v>
      </c>
      <c r="I311">
        <f>'Input-Graph'!$K$15 - 'Input-Graph'!$N$16/Intermediate!K311</f>
        <v>103.1215</v>
      </c>
      <c r="J311">
        <f t="shared" si="19"/>
        <v>-10634.043762249999</v>
      </c>
      <c r="K311">
        <f>('Input-Graph'!$N$6 - ((2*'Input-Graph'!A311/'Input-Graph'!$N$8) + 'Input-Graph'!$N$9))*'Input-Graph'!$N$7</f>
        <v>1499380</v>
      </c>
    </row>
    <row r="312" spans="1:11">
      <c r="A312" s="5">
        <f xml:space="preserve"> 'Input-Graph'!$K$16 + 'Input-Graph'!$K$22/'Input-Graph'!A312</f>
        <v>3744.7155778016377</v>
      </c>
      <c r="B312">
        <f xml:space="preserve"> SQRT('Input-Graph'!$K$16/(2*PI())) * 'Input-Graph'!$K$22 * EXP(J312/(2*'Input-Graph'!$K$16)) / ('Input-Graph'!A312*A312)</f>
        <v>0.61665641932074278</v>
      </c>
      <c r="C312">
        <f t="shared" si="20"/>
        <v>-3.542123776549563</v>
      </c>
      <c r="D312">
        <f xml:space="preserve"> POWER('Input-Graph'!$K$16,1.5) * EXP(J312/(2*'Input-Graph'!$K$16)) / (A312*SQRT(2*PI()))</f>
        <v>3.6935435604648301</v>
      </c>
      <c r="E312">
        <f t="shared" si="21"/>
        <v>0.15141978391526711</v>
      </c>
      <c r="F312" s="7">
        <f xml:space="preserve"> I312 * NORMDIST(-I312*SQRT(A312)/'Input-Graph'!$K$16,0,1,1)</f>
        <v>2.5388955459525357</v>
      </c>
      <c r="G312" s="7">
        <f xml:space="preserve"> - (  'Input-Graph'!$K$16*EXP(Intermediate!J312*Intermediate!A312/(2*'Input-Graph'!$K$16*'Input-Graph'!$K$16)  )/SQRT(2*PI()*Intermediate!A312)  )</f>
        <v>-3.0257300529991928</v>
      </c>
      <c r="H312">
        <f t="shared" si="22"/>
        <v>0.28124169618935291</v>
      </c>
      <c r="I312">
        <f>'Input-Graph'!$K$15 - 'Input-Graph'!$N$16/Intermediate!K312</f>
        <v>103.1215</v>
      </c>
      <c r="J312">
        <f t="shared" si="19"/>
        <v>-10634.043762249999</v>
      </c>
      <c r="K312">
        <f>('Input-Graph'!$N$6 - ((2*'Input-Graph'!A312/'Input-Graph'!$N$8) + 'Input-Graph'!$N$9))*'Input-Graph'!$N$7</f>
        <v>1499378</v>
      </c>
    </row>
    <row r="313" spans="1:11">
      <c r="A313" s="5">
        <f xml:space="preserve"> 'Input-Graph'!$K$16 + 'Input-Graph'!$K$22/'Input-Graph'!A313</f>
        <v>3742.9984205051028</v>
      </c>
      <c r="B313">
        <f xml:space="preserve"> SQRT('Input-Graph'!$K$16/(2*PI())) * 'Input-Graph'!$K$22 * EXP(J313/(2*'Input-Graph'!$K$16)) / ('Input-Graph'!A313*A313)</f>
        <v>0.61496195019134736</v>
      </c>
      <c r="C313">
        <f t="shared" si="20"/>
        <v>-3.542123776549563</v>
      </c>
      <c r="D313">
        <f xml:space="preserve"> POWER('Input-Graph'!$K$16,1.5) * EXP(J313/(2*'Input-Graph'!$K$16)) / (A313*SQRT(2*PI()))</f>
        <v>3.6952380295942255</v>
      </c>
      <c r="E313">
        <f t="shared" si="21"/>
        <v>0.15311425304466253</v>
      </c>
      <c r="F313" s="7">
        <f xml:space="preserve"> I313 * NORMDIST(-I313*SQRT(A313)/'Input-Graph'!$K$16,0,1,1)</f>
        <v>2.5415797885939653</v>
      </c>
      <c r="G313" s="7">
        <f xml:space="preserve"> - (  'Input-Graph'!$K$16*EXP(Intermediate!J313*Intermediate!A313/(2*'Input-Graph'!$K$16*'Input-Graph'!$K$16)  )/SQRT(2*PI()*Intermediate!A313)  )</f>
        <v>-3.02910857361283</v>
      </c>
      <c r="H313">
        <f t="shared" si="22"/>
        <v>0.28054741821714524</v>
      </c>
      <c r="I313">
        <f>'Input-Graph'!$K$15 - 'Input-Graph'!$N$16/Intermediate!K313</f>
        <v>103.1215</v>
      </c>
      <c r="J313">
        <f t="shared" si="19"/>
        <v>-10634.043762249999</v>
      </c>
      <c r="K313">
        <f>('Input-Graph'!$N$6 - ((2*'Input-Graph'!A313/'Input-Graph'!$N$8) + 'Input-Graph'!$N$9))*'Input-Graph'!$N$7</f>
        <v>1499376</v>
      </c>
    </row>
    <row r="314" spans="1:11">
      <c r="A314" s="5">
        <f xml:space="preserve"> 'Input-Graph'!$K$16 + 'Input-Graph'!$K$22/'Input-Graph'!A314</f>
        <v>3741.292235459664</v>
      </c>
      <c r="B314">
        <f xml:space="preserve"> SQRT('Input-Graph'!$K$16/(2*PI())) * 'Input-Graph'!$K$22 * EXP(J314/(2*'Input-Graph'!$K$16)) / ('Input-Graph'!A314*A314)</f>
        <v>0.61327676778146389</v>
      </c>
      <c r="C314">
        <f t="shared" si="20"/>
        <v>-3.542123776549563</v>
      </c>
      <c r="D314">
        <f xml:space="preserve"> POWER('Input-Graph'!$K$16,1.5) * EXP(J314/(2*'Input-Graph'!$K$16)) / (A314*SQRT(2*PI()))</f>
        <v>3.6969232120041089</v>
      </c>
      <c r="E314">
        <f t="shared" si="21"/>
        <v>0.15479943545454589</v>
      </c>
      <c r="F314" s="7">
        <f xml:space="preserve"> I314 * NORMDIST(-I314*SQRT(A314)/'Input-Graph'!$K$16,0,1,1)</f>
        <v>2.5442498482083127</v>
      </c>
      <c r="G314" s="7">
        <f xml:space="preserve"> - (  'Input-Graph'!$K$16*EXP(Intermediate!J314*Intermediate!A314/(2*'Input-Graph'!$K$16*'Input-Graph'!$K$16)  )/SQRT(2*PI()*Intermediate!A314)  )</f>
        <v>-3.0324695586536521</v>
      </c>
      <c r="H314">
        <f t="shared" si="22"/>
        <v>0.27985649279067015</v>
      </c>
      <c r="I314">
        <f>'Input-Graph'!$K$15 - 'Input-Graph'!$N$16/Intermediate!K314</f>
        <v>103.1215</v>
      </c>
      <c r="J314">
        <f t="shared" si="19"/>
        <v>-10634.043762249999</v>
      </c>
      <c r="K314">
        <f>('Input-Graph'!$N$6 - ((2*'Input-Graph'!A314/'Input-Graph'!$N$8) + 'Input-Graph'!$N$9))*'Input-Graph'!$N$7</f>
        <v>1499374</v>
      </c>
    </row>
    <row r="315" spans="1:11">
      <c r="A315" s="5">
        <f xml:space="preserve"> 'Input-Graph'!$K$16 + 'Input-Graph'!$K$22/'Input-Graph'!A315</f>
        <v>3739.5969178348969</v>
      </c>
      <c r="B315">
        <f xml:space="preserve"> SQRT('Input-Graph'!$K$16/(2*PI())) * 'Input-Graph'!$K$22 * EXP(J315/(2*'Input-Graph'!$K$16)) / ('Input-Graph'!A315*A315)</f>
        <v>0.61160079595443861</v>
      </c>
      <c r="C315">
        <f t="shared" si="20"/>
        <v>-3.542123776549563</v>
      </c>
      <c r="D315">
        <f xml:space="preserve"> POWER('Input-Graph'!$K$16,1.5) * EXP(J315/(2*'Input-Graph'!$K$16)) / (A315*SQRT(2*PI()))</f>
        <v>3.6985991838311345</v>
      </c>
      <c r="E315">
        <f t="shared" si="21"/>
        <v>0.1564754072815715</v>
      </c>
      <c r="F315" s="7">
        <f xml:space="preserve"> I315 * NORMDIST(-I315*SQRT(A315)/'Input-Graph'!$K$16,0,1,1)</f>
        <v>2.5469058355565188</v>
      </c>
      <c r="G315" s="7">
        <f xml:space="preserve"> - (  'Input-Graph'!$K$16*EXP(Intermediate!J315*Intermediate!A315/(2*'Input-Graph'!$K$16*'Input-Graph'!$K$16)  )/SQRT(2*PI()*Intermediate!A315)  )</f>
        <v>-3.0358131424813521</v>
      </c>
      <c r="H315">
        <f t="shared" si="22"/>
        <v>0.2791688963111767</v>
      </c>
      <c r="I315">
        <f>'Input-Graph'!$K$15 - 'Input-Graph'!$N$16/Intermediate!K315</f>
        <v>103.1215</v>
      </c>
      <c r="J315">
        <f t="shared" si="19"/>
        <v>-10634.043762249999</v>
      </c>
      <c r="K315">
        <f>('Input-Graph'!$N$6 - ((2*'Input-Graph'!A315/'Input-Graph'!$N$8) + 'Input-Graph'!$N$9))*'Input-Graph'!$N$7</f>
        <v>1499372</v>
      </c>
    </row>
    <row r="316" spans="1:11">
      <c r="A316" s="5">
        <f xml:space="preserve"> 'Input-Graph'!$K$16 + 'Input-Graph'!$K$22/'Input-Graph'!A316</f>
        <v>3737.9123641315564</v>
      </c>
      <c r="B316">
        <f xml:space="preserve"> SQRT('Input-Graph'!$K$16/(2*PI())) * 'Input-Graph'!$K$22 * EXP(J316/(2*'Input-Graph'!$K$16)) / ('Input-Graph'!A316*A316)</f>
        <v>0.60993395940361939</v>
      </c>
      <c r="C316">
        <f t="shared" si="20"/>
        <v>-3.542123776549563</v>
      </c>
      <c r="D316">
        <f xml:space="preserve"> POWER('Input-Graph'!$K$16,1.5) * EXP(J316/(2*'Input-Graph'!$K$16)) / (A316*SQRT(2*PI()))</f>
        <v>3.700266020381954</v>
      </c>
      <c r="E316">
        <f t="shared" si="21"/>
        <v>0.15814224383239095</v>
      </c>
      <c r="F316" s="7">
        <f xml:space="preserve"> I316 * NORMDIST(-I316*SQRT(A316)/'Input-Graph'!$K$16,0,1,1)</f>
        <v>2.5495478602664141</v>
      </c>
      <c r="G316" s="7">
        <f xml:space="preserve"> - (  'Input-Graph'!$K$16*EXP(Intermediate!J316*Intermediate!A316/(2*'Input-Graph'!$K$16*'Input-Graph'!$K$16)  )/SQRT(2*PI()*Intermediate!A316)  )</f>
        <v>-3.0391394581095046</v>
      </c>
      <c r="H316">
        <f t="shared" si="22"/>
        <v>0.27848460539291997</v>
      </c>
      <c r="I316">
        <f>'Input-Graph'!$K$15 - 'Input-Graph'!$N$16/Intermediate!K316</f>
        <v>103.1215</v>
      </c>
      <c r="J316">
        <f t="shared" si="19"/>
        <v>-10634.043762249999</v>
      </c>
      <c r="K316">
        <f>('Input-Graph'!$N$6 - ((2*'Input-Graph'!A316/'Input-Graph'!$N$8) + 'Input-Graph'!$N$9))*'Input-Graph'!$N$7</f>
        <v>1499370</v>
      </c>
    </row>
    <row r="317" spans="1:11">
      <c r="A317" s="5">
        <f xml:space="preserve"> 'Input-Graph'!$K$16 + 'Input-Graph'!$K$22/'Input-Graph'!A317</f>
        <v>3736.2384721605158</v>
      </c>
      <c r="B317">
        <f xml:space="preserve"> SQRT('Input-Graph'!$K$16/(2*PI())) * 'Input-Graph'!$K$22 * EXP(J317/(2*'Input-Graph'!$K$16)) / ('Input-Graph'!A317*A317)</f>
        <v>0.60827618364107561</v>
      </c>
      <c r="C317">
        <f t="shared" si="20"/>
        <v>-3.542123776549563</v>
      </c>
      <c r="D317">
        <f xml:space="preserve"> POWER('Input-Graph'!$K$16,1.5) * EXP(J317/(2*'Input-Graph'!$K$16)) / (A317*SQRT(2*PI()))</f>
        <v>3.7019237961444973</v>
      </c>
      <c r="E317">
        <f t="shared" si="21"/>
        <v>0.15980001959493428</v>
      </c>
      <c r="F317" s="7">
        <f xml:space="preserve"> I317 * NORMDIST(-I317*SQRT(A317)/'Input-Graph'!$K$16,0,1,1)</f>
        <v>2.5521760308469168</v>
      </c>
      <c r="G317" s="7">
        <f xml:space="preserve"> - (  'Input-Graph'!$K$16*EXP(Intermediate!J317*Intermediate!A317/(2*'Input-Graph'!$K$16*'Input-Graph'!$K$16)  )/SQRT(2*PI()*Intermediate!A317)  )</f>
        <v>-3.0424486372220008</v>
      </c>
      <c r="H317">
        <f t="shared" si="22"/>
        <v>0.27780359686092604</v>
      </c>
      <c r="I317">
        <f>'Input-Graph'!$K$15 - 'Input-Graph'!$N$16/Intermediate!K317</f>
        <v>103.1215</v>
      </c>
      <c r="J317">
        <f t="shared" si="19"/>
        <v>-10634.043762249999</v>
      </c>
      <c r="K317">
        <f>('Input-Graph'!$N$6 - ((2*'Input-Graph'!A317/'Input-Graph'!$N$8) + 'Input-Graph'!$N$9))*'Input-Graph'!$N$7</f>
        <v>1499368</v>
      </c>
    </row>
    <row r="318" spans="1:11">
      <c r="A318" s="5">
        <f xml:space="preserve"> 'Input-Graph'!$K$16 + 'Input-Graph'!$K$22/'Input-Graph'!A318</f>
        <v>3734.5751410221005</v>
      </c>
      <c r="B318">
        <f xml:space="preserve"> SQRT('Input-Graph'!$K$16/(2*PI())) * 'Input-Graph'!$K$22 * EXP(J318/(2*'Input-Graph'!$K$16)) / ('Input-Graph'!A318*A318)</f>
        <v>0.60662739498650209</v>
      </c>
      <c r="C318">
        <f t="shared" si="20"/>
        <v>-3.542123776549563</v>
      </c>
      <c r="D318">
        <f xml:space="preserve"> POWER('Input-Graph'!$K$16,1.5) * EXP(J318/(2*'Input-Graph'!$K$16)) / (A318*SQRT(2*PI()))</f>
        <v>3.7035725847990704</v>
      </c>
      <c r="E318">
        <f t="shared" si="21"/>
        <v>0.16144880824950736</v>
      </c>
      <c r="F318" s="7">
        <f xml:space="preserve"> I318 * NORMDIST(-I318*SQRT(A318)/'Input-Graph'!$K$16,0,1,1)</f>
        <v>2.5547904547020002</v>
      </c>
      <c r="G318" s="7">
        <f xml:space="preserve"> - (  'Input-Graph'!$K$16*EXP(Intermediate!J318*Intermediate!A318/(2*'Input-Graph'!$K$16*'Input-Graph'!$K$16)  )/SQRT(2*PI()*Intermediate!A318)  )</f>
        <v>-3.0457408101892707</v>
      </c>
      <c r="H318">
        <f t="shared" si="22"/>
        <v>0.27712584774873905</v>
      </c>
      <c r="I318">
        <f>'Input-Graph'!$K$15 - 'Input-Graph'!$N$16/Intermediate!K318</f>
        <v>103.1215</v>
      </c>
      <c r="J318">
        <f t="shared" si="19"/>
        <v>-10634.043762249999</v>
      </c>
      <c r="K318">
        <f>('Input-Graph'!$N$6 - ((2*'Input-Graph'!A318/'Input-Graph'!$N$8) + 'Input-Graph'!$N$9))*'Input-Graph'!$N$7</f>
        <v>1499366</v>
      </c>
    </row>
    <row r="319" spans="1:11">
      <c r="A319" s="5">
        <f xml:space="preserve"> 'Input-Graph'!$K$16 + 'Input-Graph'!$K$22/'Input-Graph'!A319</f>
        <v>3732.922271085813</v>
      </c>
      <c r="B319">
        <f xml:space="preserve"> SQRT('Input-Graph'!$K$16/(2*PI())) * 'Input-Graph'!$K$22 * EXP(J319/(2*'Input-Graph'!$K$16)) / ('Input-Graph'!A319*A319)</f>
        <v>0.60498752055630367</v>
      </c>
      <c r="C319">
        <f t="shared" si="20"/>
        <v>-3.542123776549563</v>
      </c>
      <c r="D319">
        <f xml:space="preserve"> POWER('Input-Graph'!$K$16,1.5) * EXP(J319/(2*'Input-Graph'!$K$16)) / (A319*SQRT(2*PI()))</f>
        <v>3.7052124592292692</v>
      </c>
      <c r="E319">
        <f t="shared" si="21"/>
        <v>0.16308868267970622</v>
      </c>
      <c r="F319" s="7">
        <f xml:space="preserve"> I319 * NORMDIST(-I319*SQRT(A319)/'Input-Graph'!$K$16,0,1,1)</f>
        <v>2.557391238144441</v>
      </c>
      <c r="G319" s="7">
        <f xml:space="preserve"> - (  'Input-Graph'!$K$16*EXP(Intermediate!J319*Intermediate!A319/(2*'Input-Graph'!$K$16*'Input-Graph'!$K$16)  )/SQRT(2*PI()*Intermediate!A319)  )</f>
        <v>-3.0490161060842689</v>
      </c>
      <c r="H319">
        <f t="shared" si="22"/>
        <v>0.27645133529618215</v>
      </c>
      <c r="I319">
        <f>'Input-Graph'!$K$15 - 'Input-Graph'!$N$16/Intermediate!K319</f>
        <v>103.1215</v>
      </c>
      <c r="J319">
        <f t="shared" si="19"/>
        <v>-10634.043762249999</v>
      </c>
      <c r="K319">
        <f>('Input-Graph'!$N$6 - ((2*'Input-Graph'!A319/'Input-Graph'!$N$8) + 'Input-Graph'!$N$9))*'Input-Graph'!$N$7</f>
        <v>1499364</v>
      </c>
    </row>
    <row r="320" spans="1:11">
      <c r="A320" s="5">
        <f xml:space="preserve"> 'Input-Graph'!$K$16 + 'Input-Graph'!$K$22/'Input-Graph'!A320</f>
        <v>3731.2797639704431</v>
      </c>
      <c r="B320">
        <f xml:space="preserve"> SQRT('Input-Graph'!$K$16/(2*PI())) * 'Input-Graph'!$K$22 * EXP(J320/(2*'Input-Graph'!$K$16)) / ('Input-Graph'!A320*A320)</f>
        <v>0.60335648825285448</v>
      </c>
      <c r="C320">
        <f t="shared" si="20"/>
        <v>-3.542123776549563</v>
      </c>
      <c r="D320">
        <f xml:space="preserve"> POWER('Input-Graph'!$K$16,1.5) * EXP(J320/(2*'Input-Graph'!$K$16)) / (A320*SQRT(2*PI()))</f>
        <v>3.7068434915327182</v>
      </c>
      <c r="E320">
        <f t="shared" si="21"/>
        <v>0.16471971498315519</v>
      </c>
      <c r="F320" s="7">
        <f xml:space="preserve"> I320 * NORMDIST(-I320*SQRT(A320)/'Input-Graph'!$K$16,0,1,1)</f>
        <v>2.5599784864094119</v>
      </c>
      <c r="G320" s="7">
        <f xml:space="preserve"> - (  'Input-Graph'!$K$16*EXP(Intermediate!J320*Intermediate!A320/(2*'Input-Graph'!$K$16*'Input-Graph'!$K$16)  )/SQRT(2*PI()*Intermediate!A320)  )</f>
        <v>-3.0522746526982205</v>
      </c>
      <c r="H320">
        <f t="shared" si="22"/>
        <v>0.27578003694720099</v>
      </c>
      <c r="I320">
        <f>'Input-Graph'!$K$15 - 'Input-Graph'!$N$16/Intermediate!K320</f>
        <v>103.1215</v>
      </c>
      <c r="J320">
        <f t="shared" si="19"/>
        <v>-10634.043762249999</v>
      </c>
      <c r="K320">
        <f>('Input-Graph'!$N$6 - ((2*'Input-Graph'!A320/'Input-Graph'!$N$8) + 'Input-Graph'!$N$9))*'Input-Graph'!$N$7</f>
        <v>1499362</v>
      </c>
    </row>
    <row r="321" spans="1:11">
      <c r="A321" s="5">
        <f xml:space="preserve"> 'Input-Graph'!$K$16 + 'Input-Graph'!$K$22/'Input-Graph'!A321</f>
        <v>3729.647522524544</v>
      </c>
      <c r="B321">
        <f xml:space="preserve"> SQRT('Input-Graph'!$K$16/(2*PI())) * 'Input-Graph'!$K$22 * EXP(J321/(2*'Input-Graph'!$K$16)) / ('Input-Graph'!A321*A321)</f>
        <v>0.60173422675393262</v>
      </c>
      <c r="C321">
        <f t="shared" si="20"/>
        <v>-3.542123776549563</v>
      </c>
      <c r="D321">
        <f xml:space="preserve"> POWER('Input-Graph'!$K$16,1.5) * EXP(J321/(2*'Input-Graph'!$K$16)) / (A321*SQRT(2*PI()))</f>
        <v>3.7084657530316401</v>
      </c>
      <c r="E321">
        <f t="shared" si="21"/>
        <v>0.16634197648207705</v>
      </c>
      <c r="F321" s="7">
        <f xml:space="preserve"> I321 * NORMDIST(-I321*SQRT(A321)/'Input-Graph'!$K$16,0,1,1)</f>
        <v>2.5625523036679092</v>
      </c>
      <c r="G321" s="7">
        <f xml:space="preserve"> - (  'Input-Graph'!$K$16*EXP(Intermediate!J321*Intermediate!A321/(2*'Input-Graph'!$K$16*'Input-Graph'!$K$16)  )/SQRT(2*PI()*Intermediate!A321)  )</f>
        <v>-3.0555165765561716</v>
      </c>
      <c r="H321">
        <f t="shared" si="22"/>
        <v>0.27511193034774717</v>
      </c>
      <c r="I321">
        <f>'Input-Graph'!$K$15 - 'Input-Graph'!$N$16/Intermediate!K321</f>
        <v>103.1215</v>
      </c>
      <c r="J321">
        <f t="shared" si="19"/>
        <v>-10634.043762249999</v>
      </c>
      <c r="K321">
        <f>('Input-Graph'!$N$6 - ((2*'Input-Graph'!A321/'Input-Graph'!$N$8) + 'Input-Graph'!$N$9))*'Input-Graph'!$N$7</f>
        <v>1499360</v>
      </c>
    </row>
    <row r="322" spans="1:11">
      <c r="A322" s="5">
        <f xml:space="preserve"> 'Input-Graph'!$K$16 + 'Input-Graph'!$K$22/'Input-Graph'!A322</f>
        <v>3728.0254508072799</v>
      </c>
      <c r="B322">
        <f xml:space="preserve"> SQRT('Input-Graph'!$K$16/(2*PI())) * 'Input-Graph'!$K$22 * EXP(J322/(2*'Input-Graph'!$K$16)) / ('Input-Graph'!A322*A322)</f>
        <v>0.60012066550232346</v>
      </c>
      <c r="C322">
        <f t="shared" si="20"/>
        <v>-3.542123776549563</v>
      </c>
      <c r="D322">
        <f xml:space="preserve"> POWER('Input-Graph'!$K$16,1.5) * EXP(J322/(2*'Input-Graph'!$K$16)) / (A322*SQRT(2*PI()))</f>
        <v>3.7100793142832496</v>
      </c>
      <c r="E322">
        <f t="shared" si="21"/>
        <v>0.16795553773368654</v>
      </c>
      <c r="F322" s="7">
        <f xml:space="preserve"> I322 * NORMDIST(-I322*SQRT(A322)/'Input-Graph'!$K$16,0,1,1)</f>
        <v>2.5651127930397686</v>
      </c>
      <c r="G322" s="7">
        <f xml:space="preserve"> - (  'Input-Graph'!$K$16*EXP(Intermediate!J322*Intermediate!A322/(2*'Input-Graph'!$K$16*'Input-Graph'!$K$16)  )/SQRT(2*PI()*Intermediate!A322)  )</f>
        <v>-3.0587420029322958</v>
      </c>
      <c r="H322">
        <f t="shared" si="22"/>
        <v>0.27444699334348277</v>
      </c>
      <c r="I322">
        <f>'Input-Graph'!$K$15 - 'Input-Graph'!$N$16/Intermediate!K322</f>
        <v>103.1215</v>
      </c>
      <c r="J322">
        <f t="shared" si="19"/>
        <v>-10634.043762249999</v>
      </c>
      <c r="K322">
        <f>('Input-Graph'!$N$6 - ((2*'Input-Graph'!A322/'Input-Graph'!$N$8) + 'Input-Graph'!$N$9))*'Input-Graph'!$N$7</f>
        <v>1499358</v>
      </c>
    </row>
    <row r="323" spans="1:11">
      <c r="A323" s="5">
        <f xml:space="preserve"> 'Input-Graph'!$K$16 + 'Input-Graph'!$K$22/'Input-Graph'!A323</f>
        <v>3726.4134540696259</v>
      </c>
      <c r="B323">
        <f xml:space="preserve"> SQRT('Input-Graph'!$K$16/(2*PI())) * 'Input-Graph'!$K$22 * EXP(J323/(2*'Input-Graph'!$K$16)) / ('Input-Graph'!A323*A323)</f>
        <v>0.59851573469559038</v>
      </c>
      <c r="C323">
        <f t="shared" si="20"/>
        <v>-3.542123776549563</v>
      </c>
      <c r="D323">
        <f xml:space="preserve"> POWER('Input-Graph'!$K$16,1.5) * EXP(J323/(2*'Input-Graph'!$K$16)) / (A323*SQRT(2*PI()))</f>
        <v>3.711684245089983</v>
      </c>
      <c r="E323">
        <f t="shared" si="21"/>
        <v>0.16956046854041995</v>
      </c>
      <c r="F323" s="7">
        <f xml:space="preserve"> I323 * NORMDIST(-I323*SQRT(A323)/'Input-Graph'!$K$16,0,1,1)</f>
        <v>2.5676600566068011</v>
      </c>
      <c r="G323" s="7">
        <f xml:space="preserve"> - (  'Input-Graph'!$K$16*EXP(Intermediate!J323*Intermediate!A323/(2*'Input-Graph'!$K$16*'Input-Graph'!$K$16)  )/SQRT(2*PI()*Intermediate!A323)  )</f>
        <v>-3.0619510558649941</v>
      </c>
      <c r="H323">
        <f t="shared" si="22"/>
        <v>0.27378520397781747</v>
      </c>
      <c r="I323">
        <f>'Input-Graph'!$K$15 - 'Input-Graph'!$N$16/Intermediate!K323</f>
        <v>103.1215</v>
      </c>
      <c r="J323">
        <f t="shared" ref="J323:J386" si="23" xml:space="preserve"> -I323*I323</f>
        <v>-10634.043762249999</v>
      </c>
      <c r="K323">
        <f>('Input-Graph'!$N$6 - ((2*'Input-Graph'!A323/'Input-Graph'!$N$8) + 'Input-Graph'!$N$9))*'Input-Graph'!$N$7</f>
        <v>1499356</v>
      </c>
    </row>
    <row r="324" spans="1:11">
      <c r="A324" s="5">
        <f xml:space="preserve"> 'Input-Graph'!$K$16 + 'Input-Graph'!$K$22/'Input-Graph'!A324</f>
        <v>3724.8114387359205</v>
      </c>
      <c r="B324">
        <f xml:space="preserve"> SQRT('Input-Graph'!$K$16/(2*PI())) * 'Input-Graph'!$K$22 * EXP(J324/(2*'Input-Graph'!$K$16)) / ('Input-Graph'!A324*A324)</f>
        <v>0.59691936527600831</v>
      </c>
      <c r="C324">
        <f t="shared" si="20"/>
        <v>-3.542123776549563</v>
      </c>
      <c r="D324">
        <f xml:space="preserve"> POWER('Input-Graph'!$K$16,1.5) * EXP(J324/(2*'Input-Graph'!$K$16)) / (A324*SQRT(2*PI()))</f>
        <v>3.7132806145095643</v>
      </c>
      <c r="E324">
        <f t="shared" si="21"/>
        <v>0.17115683796000125</v>
      </c>
      <c r="F324" s="7">
        <f xml:space="preserve"> I324 * NORMDIST(-I324*SQRT(A324)/'Input-Graph'!$K$16,0,1,1)</f>
        <v>2.5701941954254859</v>
      </c>
      <c r="G324" s="7">
        <f xml:space="preserve"> - (  'Input-Graph'!$K$16*EXP(Intermediate!J324*Intermediate!A324/(2*'Input-Graph'!$K$16*'Input-Graph'!$K$16)  )/SQRT(2*PI()*Intermediate!A324)  )</f>
        <v>-3.0651438581717927</v>
      </c>
      <c r="H324">
        <f t="shared" si="22"/>
        <v>0.27312654048970275</v>
      </c>
      <c r="I324">
        <f>'Input-Graph'!$K$15 - 'Input-Graph'!$N$16/Intermediate!K324</f>
        <v>103.1215</v>
      </c>
      <c r="J324">
        <f t="shared" si="23"/>
        <v>-10634.043762249999</v>
      </c>
      <c r="K324">
        <f>('Input-Graph'!$N$6 - ((2*'Input-Graph'!A324/'Input-Graph'!$N$8) + 'Input-Graph'!$N$9))*'Input-Graph'!$N$7</f>
        <v>1499354</v>
      </c>
    </row>
    <row r="325" spans="1:11">
      <c r="A325" s="5">
        <f xml:space="preserve"> 'Input-Graph'!$K$16 + 'Input-Graph'!$K$22/'Input-Graph'!A325</f>
        <v>3723.2193123857564</v>
      </c>
      <c r="B325">
        <f xml:space="preserve"> SQRT('Input-Graph'!$K$16/(2*PI())) * 'Input-Graph'!$K$22 * EXP(J325/(2*'Input-Graph'!$K$16)) / ('Input-Graph'!A325*A325)</f>
        <v>0.59533148892065979</v>
      </c>
      <c r="C325">
        <f t="shared" si="20"/>
        <v>-3.542123776549563</v>
      </c>
      <c r="D325">
        <f xml:space="preserve"> POWER('Input-Graph'!$K$16,1.5) * EXP(J325/(2*'Input-Graph'!$K$16)) / (A325*SQRT(2*PI()))</f>
        <v>3.7148684908649128</v>
      </c>
      <c r="E325">
        <f t="shared" si="21"/>
        <v>0.17274471431534977</v>
      </c>
      <c r="F325" s="7">
        <f xml:space="preserve"> I325 * NORMDIST(-I325*SQRT(A325)/'Input-Graph'!$K$16,0,1,1)</f>
        <v>2.5727153095397033</v>
      </c>
      <c r="G325" s="7">
        <f xml:space="preserve"> - (  'Input-Graph'!$K$16*EXP(Intermediate!J325*Intermediate!A325/(2*'Input-Graph'!$K$16*'Input-Graph'!$K$16)  )/SQRT(2*PI()*Intermediate!A325)  )</f>
        <v>-3.068320531464015</v>
      </c>
      <c r="H325">
        <f t="shared" si="22"/>
        <v>0.27247098131169789</v>
      </c>
      <c r="I325">
        <f>'Input-Graph'!$K$15 - 'Input-Graph'!$N$16/Intermediate!K325</f>
        <v>103.1215</v>
      </c>
      <c r="J325">
        <f t="shared" si="23"/>
        <v>-10634.043762249999</v>
      </c>
      <c r="K325">
        <f>('Input-Graph'!$N$6 - ((2*'Input-Graph'!A325/'Input-Graph'!$N$8) + 'Input-Graph'!$N$9))*'Input-Graph'!$N$7</f>
        <v>1499352</v>
      </c>
    </row>
    <row r="326" spans="1:11">
      <c r="A326" s="5">
        <f xml:space="preserve"> 'Input-Graph'!$K$16 + 'Input-Graph'!$K$22/'Input-Graph'!A326</f>
        <v>3721.636983736209</v>
      </c>
      <c r="B326">
        <f xml:space="preserve"> SQRT('Input-Graph'!$K$16/(2*PI())) * 'Input-Graph'!$K$22 * EXP(J326/(2*'Input-Graph'!$K$16)) / ('Input-Graph'!A326*A326)</f>
        <v>0.59375203803168664</v>
      </c>
      <c r="C326">
        <f t="shared" si="20"/>
        <v>-3.542123776549563</v>
      </c>
      <c r="D326">
        <f xml:space="preserve"> POWER('Input-Graph'!$K$16,1.5) * EXP(J326/(2*'Input-Graph'!$K$16)) / (A326*SQRT(2*PI()))</f>
        <v>3.7164479417538856</v>
      </c>
      <c r="E326">
        <f t="shared" si="21"/>
        <v>0.17432416520432259</v>
      </c>
      <c r="F326" s="7">
        <f xml:space="preserve"> I326 * NORMDIST(-I326*SQRT(A326)/'Input-Graph'!$K$16,0,1,1)</f>
        <v>2.5752234979930062</v>
      </c>
      <c r="G326" s="7">
        <f xml:space="preserve"> - (  'Input-Graph'!$K$16*EXP(Intermediate!J326*Intermediate!A326/(2*'Input-Graph'!$K$16*'Input-Graph'!$K$16)  )/SQRT(2*PI()*Intermediate!A326)  )</f>
        <v>-3.0714811961612574</v>
      </c>
      <c r="H326">
        <f t="shared" si="22"/>
        <v>0.27181850506775795</v>
      </c>
      <c r="I326">
        <f>'Input-Graph'!$K$15 - 'Input-Graph'!$N$16/Intermediate!K326</f>
        <v>103.1215</v>
      </c>
      <c r="J326">
        <f t="shared" si="23"/>
        <v>-10634.043762249999</v>
      </c>
      <c r="K326">
        <f>('Input-Graph'!$N$6 - ((2*'Input-Graph'!A326/'Input-Graph'!$N$8) + 'Input-Graph'!$N$9))*'Input-Graph'!$N$7</f>
        <v>1499350</v>
      </c>
    </row>
    <row r="327" spans="1:11">
      <c r="A327" s="5">
        <f xml:space="preserve"> 'Input-Graph'!$K$16 + 'Input-Graph'!$K$22/'Input-Graph'!A327</f>
        <v>3720.0643626243882</v>
      </c>
      <c r="B327">
        <f xml:space="preserve"> SQRT('Input-Graph'!$K$16/(2*PI())) * 'Input-Graph'!$K$22 * EXP(J327/(2*'Input-Graph'!$K$16)) / ('Input-Graph'!A327*A327)</f>
        <v>0.59218094572669744</v>
      </c>
      <c r="C327">
        <f t="shared" si="20"/>
        <v>-3.542123776549563</v>
      </c>
      <c r="D327">
        <f xml:space="preserve"> POWER('Input-Graph'!$K$16,1.5) * EXP(J327/(2*'Input-Graph'!$K$16)) / (A327*SQRT(2*PI()))</f>
        <v>3.7180190340588752</v>
      </c>
      <c r="E327">
        <f t="shared" si="21"/>
        <v>0.17589525750931223</v>
      </c>
      <c r="F327" s="7">
        <f xml:space="preserve"> I327 * NORMDIST(-I327*SQRT(A327)/'Input-Graph'!$K$16,0,1,1)</f>
        <v>2.5777188588410342</v>
      </c>
      <c r="G327" s="7">
        <f xml:space="preserve"> - (  'Input-Graph'!$K$16*EXP(Intermediate!J327*Intermediate!A327/(2*'Input-Graph'!$K$16*'Input-Graph'!$K$16)  )/SQRT(2*PI()*Intermediate!A327)  )</f>
        <v>-3.0746259715056659</v>
      </c>
      <c r="H327">
        <f t="shared" si="22"/>
        <v>0.27116909057137795</v>
      </c>
      <c r="I327">
        <f>'Input-Graph'!$K$15 - 'Input-Graph'!$N$16/Intermediate!K327</f>
        <v>103.1215</v>
      </c>
      <c r="J327">
        <f t="shared" si="23"/>
        <v>-10634.043762249999</v>
      </c>
      <c r="K327">
        <f>('Input-Graph'!$N$6 - ((2*'Input-Graph'!A327/'Input-Graph'!$N$8) + 'Input-Graph'!$N$9))*'Input-Graph'!$N$7</f>
        <v>1499348</v>
      </c>
    </row>
    <row r="328" spans="1:11">
      <c r="A328" s="5">
        <f xml:space="preserve"> 'Input-Graph'!$K$16 + 'Input-Graph'!$K$22/'Input-Graph'!A328</f>
        <v>3718.5013599903159</v>
      </c>
      <c r="B328">
        <f xml:space="preserve"> SQRT('Input-Graph'!$K$16/(2*PI())) * 'Input-Graph'!$K$22 * EXP(J328/(2*'Input-Graph'!$K$16)) / ('Input-Graph'!A328*A328)</f>
        <v>0.59061814582932692</v>
      </c>
      <c r="C328">
        <f t="shared" si="20"/>
        <v>-3.542123776549563</v>
      </c>
      <c r="D328">
        <f xml:space="preserve"> POWER('Input-Graph'!$K$16,1.5) * EXP(J328/(2*'Input-Graph'!$K$16)) / (A328*SQRT(2*PI()))</f>
        <v>3.7195818339562456</v>
      </c>
      <c r="E328">
        <f t="shared" si="21"/>
        <v>0.17745805740668263</v>
      </c>
      <c r="F328" s="7">
        <f xml:space="preserve"> I328 * NORMDIST(-I328*SQRT(A328)/'Input-Graph'!$K$16,0,1,1)</f>
        <v>2.5802014891634721</v>
      </c>
      <c r="G328" s="7">
        <f xml:space="preserve"> - (  'Input-Graph'!$K$16*EXP(Intermediate!J328*Intermediate!A328/(2*'Input-Graph'!$K$16*'Input-Graph'!$K$16)  )/SQRT(2*PI()*Intermediate!A328)  )</f>
        <v>-3.0777549755760019</v>
      </c>
      <c r="H328">
        <f t="shared" si="22"/>
        <v>0.27052271682347984</v>
      </c>
      <c r="I328">
        <f>'Input-Graph'!$K$15 - 'Input-Graph'!$N$16/Intermediate!K328</f>
        <v>103.1215</v>
      </c>
      <c r="J328">
        <f t="shared" si="23"/>
        <v>-10634.043762249999</v>
      </c>
      <c r="K328">
        <f>('Input-Graph'!$N$6 - ((2*'Input-Graph'!A328/'Input-Graph'!$N$8) + 'Input-Graph'!$N$9))*'Input-Graph'!$N$7</f>
        <v>1499346</v>
      </c>
    </row>
    <row r="329" spans="1:11">
      <c r="A329" s="5">
        <f xml:space="preserve"> 'Input-Graph'!$K$16 + 'Input-Graph'!$K$22/'Input-Graph'!A329</f>
        <v>3716.9478878601099</v>
      </c>
      <c r="B329">
        <f xml:space="preserve"> SQRT('Input-Graph'!$K$16/(2*PI())) * 'Input-Graph'!$K$22 * EXP(J329/(2*'Input-Graph'!$K$16)) / ('Input-Graph'!A329*A329)</f>
        <v>0.58906357285994426</v>
      </c>
      <c r="C329">
        <f t="shared" si="20"/>
        <v>-3.542123776549563</v>
      </c>
      <c r="D329">
        <f xml:space="preserve"> POWER('Input-Graph'!$K$16,1.5) * EXP(J329/(2*'Input-Graph'!$K$16)) / (A329*SQRT(2*PI()))</f>
        <v>3.7211364069256287</v>
      </c>
      <c r="E329">
        <f t="shared" si="21"/>
        <v>0.17901263037606574</v>
      </c>
      <c r="F329" s="7">
        <f xml:space="preserve"> I329 * NORMDIST(-I329*SQRT(A329)/'Input-Graph'!$K$16,0,1,1)</f>
        <v>2.5826714850759966</v>
      </c>
      <c r="G329" s="7">
        <f xml:space="preserve"> - (  'Input-Graph'!$K$16*EXP(Intermediate!J329*Intermediate!A329/(2*'Input-Graph'!$K$16*'Input-Graph'!$K$16)  )/SQRT(2*PI()*Intermediate!A329)  )</f>
        <v>-3.0808683253015241</v>
      </c>
      <c r="H329">
        <f t="shared" si="22"/>
        <v>0.26987936301048254</v>
      </c>
      <c r="I329">
        <f>'Input-Graph'!$K$15 - 'Input-Graph'!$N$16/Intermediate!K329</f>
        <v>103.1215</v>
      </c>
      <c r="J329">
        <f t="shared" si="23"/>
        <v>-10634.043762249999</v>
      </c>
      <c r="K329">
        <f>('Input-Graph'!$N$6 - ((2*'Input-Graph'!A329/'Input-Graph'!$N$8) + 'Input-Graph'!$N$9))*'Input-Graph'!$N$7</f>
        <v>1499344</v>
      </c>
    </row>
    <row r="330" spans="1:11">
      <c r="A330" s="5">
        <f xml:space="preserve"> 'Input-Graph'!$K$16 + 'Input-Graph'!$K$22/'Input-Graph'!A330</f>
        <v>3715.4038593294799</v>
      </c>
      <c r="B330">
        <f xml:space="preserve"> SQRT('Input-Graph'!$K$16/(2*PI())) * 'Input-Graph'!$K$22 * EXP(J330/(2*'Input-Graph'!$K$16)) / ('Input-Graph'!A330*A330)</f>
        <v>0.58751716202650739</v>
      </c>
      <c r="C330">
        <f t="shared" si="20"/>
        <v>-3.542123776549563</v>
      </c>
      <c r="D330">
        <f xml:space="preserve"> POWER('Input-Graph'!$K$16,1.5) * EXP(J330/(2*'Input-Graph'!$K$16)) / (A330*SQRT(2*PI()))</f>
        <v>3.7226828177590652</v>
      </c>
      <c r="E330">
        <f t="shared" si="21"/>
        <v>0.18055904120950217</v>
      </c>
      <c r="F330" s="7">
        <f xml:space="preserve"> I330 * NORMDIST(-I330*SQRT(A330)/'Input-Graph'!$K$16,0,1,1)</f>
        <v>2.5851289417420418</v>
      </c>
      <c r="G330" s="7">
        <f xml:space="preserve"> - (  'Input-Graph'!$K$16*EXP(Intermediate!J330*Intermediate!A330/(2*'Input-Graph'!$K$16*'Input-Graph'!$K$16)  )/SQRT(2*PI()*Intermediate!A330)  )</f>
        <v>-3.0839661364756705</v>
      </c>
      <c r="H330">
        <f t="shared" si="22"/>
        <v>0.26923900850238081</v>
      </c>
      <c r="I330">
        <f>'Input-Graph'!$K$15 - 'Input-Graph'!$N$16/Intermediate!K330</f>
        <v>103.1215</v>
      </c>
      <c r="J330">
        <f t="shared" si="23"/>
        <v>-10634.043762249999</v>
      </c>
      <c r="K330">
        <f>('Input-Graph'!$N$6 - ((2*'Input-Graph'!A330/'Input-Graph'!$N$8) + 'Input-Graph'!$N$9))*'Input-Graph'!$N$7</f>
        <v>1499342</v>
      </c>
    </row>
    <row r="331" spans="1:11">
      <c r="A331" s="5">
        <f xml:space="preserve"> 'Input-Graph'!$K$16 + 'Input-Graph'!$K$22/'Input-Graph'!A331</f>
        <v>3713.86918854752</v>
      </c>
      <c r="B331">
        <f xml:space="preserve"> SQRT('Input-Graph'!$K$16/(2*PI())) * 'Input-Graph'!$K$22 * EXP(J331/(2*'Input-Graph'!$K$16)) / ('Input-Graph'!A331*A331)</f>
        <v>0.58597884921556176</v>
      </c>
      <c r="C331">
        <f t="shared" si="20"/>
        <v>-3.542123776549563</v>
      </c>
      <c r="D331">
        <f xml:space="preserve"> POWER('Input-Graph'!$K$16,1.5) * EXP(J331/(2*'Input-Graph'!$K$16)) / (A331*SQRT(2*PI()))</f>
        <v>3.7242211305700113</v>
      </c>
      <c r="E331">
        <f t="shared" si="21"/>
        <v>0.18209735402044824</v>
      </c>
      <c r="F331" s="7">
        <f xml:space="preserve"> I331 * NORMDIST(-I331*SQRT(A331)/'Input-Graph'!$K$16,0,1,1)</f>
        <v>2.5875739533843403</v>
      </c>
      <c r="G331" s="7">
        <f xml:space="preserve"> - (  'Input-Graph'!$K$16*EXP(Intermediate!J331*Intermediate!A331/(2*'Input-Graph'!$K$16*'Input-Graph'!$K$16)  )/SQRT(2*PI()*Intermediate!A331)  )</f>
        <v>-3.0870485237695542</v>
      </c>
      <c r="H331">
        <f t="shared" si="22"/>
        <v>0.26860163285079608</v>
      </c>
      <c r="I331">
        <f>'Input-Graph'!$K$15 - 'Input-Graph'!$N$16/Intermediate!K331</f>
        <v>103.1215</v>
      </c>
      <c r="J331">
        <f t="shared" si="23"/>
        <v>-10634.043762249999</v>
      </c>
      <c r="K331">
        <f>('Input-Graph'!$N$6 - ((2*'Input-Graph'!A331/'Input-Graph'!$N$8) + 'Input-Graph'!$N$9))*'Input-Graph'!$N$7</f>
        <v>1499340</v>
      </c>
    </row>
    <row r="332" spans="1:11">
      <c r="A332" s="5">
        <f xml:space="preserve"> 'Input-Graph'!$K$16 + 'Input-Graph'!$K$22/'Input-Graph'!A332</f>
        <v>3712.3437907007988</v>
      </c>
      <c r="B332">
        <f xml:space="preserve"> SQRT('Input-Graph'!$K$16/(2*PI())) * 'Input-Graph'!$K$22 * EXP(J332/(2*'Input-Graph'!$K$16)) / ('Input-Graph'!A332*A332)</f>
        <v>0.58444857098337977</v>
      </c>
      <c r="C332">
        <f t="shared" si="20"/>
        <v>-3.542123776549563</v>
      </c>
      <c r="D332">
        <f xml:space="preserve"> POWER('Input-Graph'!$K$16,1.5) * EXP(J332/(2*'Input-Graph'!$K$16)) / (A332*SQRT(2*PI()))</f>
        <v>3.7257514088021928</v>
      </c>
      <c r="E332">
        <f t="shared" si="21"/>
        <v>0.18362763225262979</v>
      </c>
      <c r="F332" s="7">
        <f xml:space="preserve"> I332 * NORMDIST(-I332*SQRT(A332)/'Input-Graph'!$K$16,0,1,1)</f>
        <v>2.5900066132962709</v>
      </c>
      <c r="G332" s="7">
        <f xml:space="preserve"> - (  'Input-Graph'!$K$16*EXP(Intermediate!J332*Intermediate!A332/(2*'Input-Graph'!$K$16*'Input-Graph'!$K$16)  )/SQRT(2*PI()*Intermediate!A332)  )</f>
        <v>-3.0901156007452681</v>
      </c>
      <c r="H332">
        <f t="shared" si="22"/>
        <v>0.26796721578701233</v>
      </c>
      <c r="I332">
        <f>'Input-Graph'!$K$15 - 'Input-Graph'!$N$16/Intermediate!K332</f>
        <v>103.1215</v>
      </c>
      <c r="J332">
        <f t="shared" si="23"/>
        <v>-10634.043762249999</v>
      </c>
      <c r="K332">
        <f>('Input-Graph'!$N$6 - ((2*'Input-Graph'!A332/'Input-Graph'!$N$8) + 'Input-Graph'!$N$9))*'Input-Graph'!$N$7</f>
        <v>1499338</v>
      </c>
    </row>
    <row r="333" spans="1:11">
      <c r="A333" s="5">
        <f xml:space="preserve"> 'Input-Graph'!$K$16 + 'Input-Graph'!$K$22/'Input-Graph'!A333</f>
        <v>3710.8275819977321</v>
      </c>
      <c r="B333">
        <f xml:space="preserve"> SQRT('Input-Graph'!$K$16/(2*PI())) * 'Input-Graph'!$K$22 * EXP(J333/(2*'Input-Graph'!$K$16)) / ('Input-Graph'!A333*A333)</f>
        <v>0.58292626454723795</v>
      </c>
      <c r="C333">
        <f t="shared" si="20"/>
        <v>-3.542123776549563</v>
      </c>
      <c r="D333">
        <f xml:space="preserve"> POWER('Input-Graph'!$K$16,1.5) * EXP(J333/(2*'Input-Graph'!$K$16)) / (A333*SQRT(2*PI()))</f>
        <v>3.7272737152383351</v>
      </c>
      <c r="E333">
        <f t="shared" si="21"/>
        <v>0.18514993868877205</v>
      </c>
      <c r="F333" s="7">
        <f xml:space="preserve"> I333 * NORMDIST(-I333*SQRT(A333)/'Input-Graph'!$K$16,0,1,1)</f>
        <v>2.5924270138531784</v>
      </c>
      <c r="G333" s="7">
        <f xml:space="preserve"> - (  'Input-Graph'!$K$16*EXP(Intermediate!J333*Intermediate!A333/(2*'Input-Graph'!$K$16*'Input-Graph'!$K$16)  )/SQRT(2*PI()*Intermediate!A333)  )</f>
        <v>-3.0931674798690088</v>
      </c>
      <c r="H333">
        <f t="shared" si="22"/>
        <v>0.26733573722017967</v>
      </c>
      <c r="I333">
        <f>'Input-Graph'!$K$15 - 'Input-Graph'!$N$16/Intermediate!K333</f>
        <v>103.1215</v>
      </c>
      <c r="J333">
        <f t="shared" si="23"/>
        <v>-10634.043762249999</v>
      </c>
      <c r="K333">
        <f>('Input-Graph'!$N$6 - ((2*'Input-Graph'!A333/'Input-Graph'!$N$8) + 'Input-Graph'!$N$9))*'Input-Graph'!$N$7</f>
        <v>1499336</v>
      </c>
    </row>
    <row r="334" spans="1:11">
      <c r="A334" s="5">
        <f xml:space="preserve"> 'Input-Graph'!$K$16 + 'Input-Graph'!$K$22/'Input-Graph'!A334</f>
        <v>3709.3204796532427</v>
      </c>
      <c r="B334">
        <f xml:space="preserve"> SQRT('Input-Graph'!$K$16/(2*PI())) * 'Input-Graph'!$K$22 * EXP(J334/(2*'Input-Graph'!$K$16)) / ('Input-Graph'!A334*A334)</f>
        <v>0.5814118677768314</v>
      </c>
      <c r="C334">
        <f t="shared" si="20"/>
        <v>-3.542123776549563</v>
      </c>
      <c r="D334">
        <f xml:space="preserve"> POWER('Input-Graph'!$K$16,1.5) * EXP(J334/(2*'Input-Graph'!$K$16)) / (A334*SQRT(2*PI()))</f>
        <v>3.7287881120087416</v>
      </c>
      <c r="E334">
        <f t="shared" si="21"/>
        <v>0.1866643354591786</v>
      </c>
      <c r="F334" s="7">
        <f xml:space="preserve"> I334 * NORMDIST(-I334*SQRT(A334)/'Input-Graph'!$K$16,0,1,1)</f>
        <v>2.5948352465234823</v>
      </c>
      <c r="G334" s="7">
        <f xml:space="preserve"> - (  'Input-Graph'!$K$16*EXP(Intermediate!J334*Intermediate!A334/(2*'Input-Graph'!$K$16*'Input-Graph'!$K$16)  )/SQRT(2*PI()*Intermediate!A334)  )</f>
        <v>-3.0962042725240155</v>
      </c>
      <c r="H334">
        <f t="shared" si="22"/>
        <v>0.26670717723547677</v>
      </c>
      <c r="I334">
        <f>'Input-Graph'!$K$15 - 'Input-Graph'!$N$16/Intermediate!K334</f>
        <v>103.1215</v>
      </c>
      <c r="J334">
        <f t="shared" si="23"/>
        <v>-10634.043762249999</v>
      </c>
      <c r="K334">
        <f>('Input-Graph'!$N$6 - ((2*'Input-Graph'!A334/'Input-Graph'!$N$8) + 'Input-Graph'!$N$9))*'Input-Graph'!$N$7</f>
        <v>1499334</v>
      </c>
    </row>
    <row r="335" spans="1:11">
      <c r="A335" s="5">
        <f xml:space="preserve"> 'Input-Graph'!$K$16 + 'Input-Graph'!$K$22/'Input-Graph'!A335</f>
        <v>3707.8224018736905</v>
      </c>
      <c r="B335">
        <f xml:space="preserve"> SQRT('Input-Graph'!$K$16/(2*PI())) * 'Input-Graph'!$K$22 * EXP(J335/(2*'Input-Graph'!$K$16)) / ('Input-Graph'!A335*A335)</f>
        <v>0.57990531918582111</v>
      </c>
      <c r="C335">
        <f t="shared" si="20"/>
        <v>-3.542123776549563</v>
      </c>
      <c r="D335">
        <f xml:space="preserve"> POWER('Input-Graph'!$K$16,1.5) * EXP(J335/(2*'Input-Graph'!$K$16)) / (A335*SQRT(2*PI()))</f>
        <v>3.7302946605997516</v>
      </c>
      <c r="E335">
        <f t="shared" si="21"/>
        <v>0.18817088405018856</v>
      </c>
      <c r="F335" s="7">
        <f xml:space="preserve"> I335 * NORMDIST(-I335*SQRT(A335)/'Input-Graph'!$K$16,0,1,1)</f>
        <v>2.597231401879458</v>
      </c>
      <c r="G335" s="7">
        <f xml:space="preserve"> - (  'Input-Graph'!$K$16*EXP(Intermediate!J335*Intermediate!A335/(2*'Input-Graph'!$K$16*'Input-Graph'!$K$16)  )/SQRT(2*PI()*Intermediate!A335)  )</f>
        <v>-3.0992260890233396</v>
      </c>
      <c r="H335">
        <f t="shared" si="22"/>
        <v>0.26608151609212793</v>
      </c>
      <c r="I335">
        <f>'Input-Graph'!$K$15 - 'Input-Graph'!$N$16/Intermediate!K335</f>
        <v>103.1215</v>
      </c>
      <c r="J335">
        <f t="shared" si="23"/>
        <v>-10634.043762249999</v>
      </c>
      <c r="K335">
        <f>('Input-Graph'!$N$6 - ((2*'Input-Graph'!A335/'Input-Graph'!$N$8) + 'Input-Graph'!$N$9))*'Input-Graph'!$N$7</f>
        <v>1499332</v>
      </c>
    </row>
    <row r="336" spans="1:11">
      <c r="A336" s="5">
        <f xml:space="preserve"> 'Input-Graph'!$K$16 + 'Input-Graph'!$K$22/'Input-Graph'!A336</f>
        <v>3706.3332678420757</v>
      </c>
      <c r="B336">
        <f xml:space="preserve"> SQRT('Input-Graph'!$K$16/(2*PI())) * 'Input-Graph'!$K$22 * EXP(J336/(2*'Input-Graph'!$K$16)) / ('Input-Graph'!A336*A336)</f>
        <v>0.57840655792351192</v>
      </c>
      <c r="C336">
        <f t="shared" si="20"/>
        <v>-3.542123776549563</v>
      </c>
      <c r="D336">
        <f xml:space="preserve"> POWER('Input-Graph'!$K$16,1.5) * EXP(J336/(2*'Input-Graph'!$K$16)) / (A336*SQRT(2*PI()))</f>
        <v>3.731793421862061</v>
      </c>
      <c r="E336">
        <f t="shared" si="21"/>
        <v>0.18966964531249797</v>
      </c>
      <c r="F336" s="7">
        <f xml:space="preserve"> I336 * NORMDIST(-I336*SQRT(A336)/'Input-Graph'!$K$16,0,1,1)</f>
        <v>2.5996155696081278</v>
      </c>
      <c r="G336" s="7">
        <f xml:space="preserve"> - (  'Input-Graph'!$K$16*EXP(Intermediate!J336*Intermediate!A336/(2*'Input-Graph'!$K$16*'Input-Graph'!$K$16)  )/SQRT(2*PI()*Intermediate!A336)  )</f>
        <v>-3.1022330386224266</v>
      </c>
      <c r="H336">
        <f t="shared" si="22"/>
        <v>0.26545873422171118</v>
      </c>
      <c r="I336">
        <f>'Input-Graph'!$K$15 - 'Input-Graph'!$N$16/Intermediate!K336</f>
        <v>103.1215</v>
      </c>
      <c r="J336">
        <f t="shared" si="23"/>
        <v>-10634.043762249999</v>
      </c>
      <c r="K336">
        <f>('Input-Graph'!$N$6 - ((2*'Input-Graph'!A336/'Input-Graph'!$N$8) + 'Input-Graph'!$N$9))*'Input-Graph'!$N$7</f>
        <v>1499330</v>
      </c>
    </row>
    <row r="337" spans="1:11">
      <c r="A337" s="5">
        <f xml:space="preserve"> 'Input-Graph'!$K$16 + 'Input-Graph'!$K$22/'Input-Graph'!A337</f>
        <v>3704.8529977035064</v>
      </c>
      <c r="B337">
        <f xml:space="preserve"> SQRT('Input-Graph'!$K$16/(2*PI())) * 'Input-Graph'!$K$22 * EXP(J337/(2*'Input-Graph'!$K$16)) / ('Input-Graph'!A337*A337)</f>
        <v>0.57691552376665967</v>
      </c>
      <c r="C337">
        <f t="shared" si="20"/>
        <v>-3.542123776549563</v>
      </c>
      <c r="D337">
        <f xml:space="preserve"> POWER('Input-Graph'!$K$16,1.5) * EXP(J337/(2*'Input-Graph'!$K$16)) / (A337*SQRT(2*PI()))</f>
        <v>3.7332844560189131</v>
      </c>
      <c r="E337">
        <f t="shared" si="21"/>
        <v>0.19116067946935011</v>
      </c>
      <c r="F337" s="7">
        <f xml:space="preserve"> I337 * NORMDIST(-I337*SQRT(A337)/'Input-Graph'!$K$16,0,1,1)</f>
        <v>2.6019878385219064</v>
      </c>
      <c r="G337" s="7">
        <f xml:space="preserve"> - (  'Input-Graph'!$K$16*EXP(Intermediate!J337*Intermediate!A337/(2*'Input-Graph'!$K$16*'Input-Graph'!$K$16)  )/SQRT(2*PI()*Intermediate!A337)  )</f>
        <v>-3.1052252295315292</v>
      </c>
      <c r="H337">
        <f t="shared" si="22"/>
        <v>0.26483881222638717</v>
      </c>
      <c r="I337">
        <f>'Input-Graph'!$K$15 - 'Input-Graph'!$N$16/Intermediate!K337</f>
        <v>103.1215</v>
      </c>
      <c r="J337">
        <f t="shared" si="23"/>
        <v>-10634.043762249999</v>
      </c>
      <c r="K337">
        <f>('Input-Graph'!$N$6 - ((2*'Input-Graph'!A337/'Input-Graph'!$N$8) + 'Input-Graph'!$N$9))*'Input-Graph'!$N$7</f>
        <v>1499328</v>
      </c>
    </row>
    <row r="338" spans="1:11">
      <c r="A338" s="5">
        <f xml:space="preserve"> 'Input-Graph'!$K$16 + 'Input-Graph'!$K$22/'Input-Graph'!A338</f>
        <v>3703.3815125509223</v>
      </c>
      <c r="B338">
        <f xml:space="preserve"> SQRT('Input-Graph'!$K$16/(2*PI())) * 'Input-Graph'!$K$22 * EXP(J338/(2*'Input-Graph'!$K$16)) / ('Input-Graph'!A338*A338)</f>
        <v>0.57543215711140516</v>
      </c>
      <c r="C338">
        <f t="shared" si="20"/>
        <v>-3.542123776549563</v>
      </c>
      <c r="D338">
        <f xml:space="preserve"> POWER('Input-Graph'!$K$16,1.5) * EXP(J338/(2*'Input-Graph'!$K$16)) / (A338*SQRT(2*PI()))</f>
        <v>3.7347678226741681</v>
      </c>
      <c r="E338">
        <f t="shared" si="21"/>
        <v>0.19264404612460506</v>
      </c>
      <c r="F338" s="7">
        <f xml:space="preserve"> I338 * NORMDIST(-I338*SQRT(A338)/'Input-Graph'!$K$16,0,1,1)</f>
        <v>2.6043482965689275</v>
      </c>
      <c r="G338" s="7">
        <f xml:space="preserve"> - (  'Input-Graph'!$K$16*EXP(Intermediate!J338*Intermediate!A338/(2*'Input-Graph'!$K$16*'Input-Graph'!$K$16)  )/SQRT(2*PI()*Intermediate!A338)  )</f>
        <v>-3.1082027689279594</v>
      </c>
      <c r="H338">
        <f t="shared" si="22"/>
        <v>0.26422173087697809</v>
      </c>
      <c r="I338">
        <f>'Input-Graph'!$K$15 - 'Input-Graph'!$N$16/Intermediate!K338</f>
        <v>103.1215</v>
      </c>
      <c r="J338">
        <f t="shared" si="23"/>
        <v>-10634.043762249999</v>
      </c>
      <c r="K338">
        <f>('Input-Graph'!$N$6 - ((2*'Input-Graph'!A338/'Input-Graph'!$N$8) + 'Input-Graph'!$N$9))*'Input-Graph'!$N$7</f>
        <v>1499326</v>
      </c>
    </row>
    <row r="339" spans="1:11">
      <c r="A339" s="5">
        <f xml:space="preserve"> 'Input-Graph'!$K$16 + 'Input-Graph'!$K$22/'Input-Graph'!A339</f>
        <v>3701.918734411076</v>
      </c>
      <c r="B339">
        <f xml:space="preserve"> SQRT('Input-Graph'!$K$16/(2*PI())) * 'Input-Graph'!$K$22 * EXP(J339/(2*'Input-Graph'!$K$16)) / ('Input-Graph'!A339*A339)</f>
        <v>0.57395639896533135</v>
      </c>
      <c r="C339">
        <f t="shared" si="20"/>
        <v>-3.542123776549563</v>
      </c>
      <c r="D339">
        <f xml:space="preserve"> POWER('Input-Graph'!$K$16,1.5) * EXP(J339/(2*'Input-Graph'!$K$16)) / (A339*SQRT(2*PI()))</f>
        <v>3.7362435808202412</v>
      </c>
      <c r="E339">
        <f t="shared" si="21"/>
        <v>0.19411980427067821</v>
      </c>
      <c r="F339" s="7">
        <f xml:space="preserve"> I339 * NORMDIST(-I339*SQRT(A339)/'Input-Graph'!$K$16,0,1,1)</f>
        <v>2.6066970308434758</v>
      </c>
      <c r="G339" s="7">
        <f xml:space="preserve"> - (  'Input-Graph'!$K$16*EXP(Intermediate!J339*Intermediate!A339/(2*'Input-Graph'!$K$16*'Input-Graph'!$K$16)  )/SQRT(2*PI()*Intermediate!A339)  )</f>
        <v>-3.1111657629681542</v>
      </c>
      <c r="H339">
        <f t="shared" si="22"/>
        <v>0.2636074711113312</v>
      </c>
      <c r="I339">
        <f>'Input-Graph'!$K$15 - 'Input-Graph'!$N$16/Intermediate!K339</f>
        <v>103.1215</v>
      </c>
      <c r="J339">
        <f t="shared" si="23"/>
        <v>-10634.043762249999</v>
      </c>
      <c r="K339">
        <f>('Input-Graph'!$N$6 - ((2*'Input-Graph'!A339/'Input-Graph'!$N$8) + 'Input-Graph'!$N$9))*'Input-Graph'!$N$7</f>
        <v>1499324</v>
      </c>
    </row>
    <row r="340" spans="1:11">
      <c r="A340" s="5">
        <f xml:space="preserve"> 'Input-Graph'!$K$16 + 'Input-Graph'!$K$22/'Input-Graph'!A340</f>
        <v>3700.4645862307561</v>
      </c>
      <c r="B340">
        <f xml:space="preserve"> SQRT('Input-Graph'!$K$16/(2*PI())) * 'Input-Graph'!$K$22 * EXP(J340/(2*'Input-Graph'!$K$16)) / ('Input-Graph'!A340*A340)</f>
        <v>0.57248819093964276</v>
      </c>
      <c r="C340">
        <f t="shared" si="20"/>
        <v>-3.542123776549563</v>
      </c>
      <c r="D340">
        <f xml:space="preserve"> POWER('Input-Graph'!$K$16,1.5) * EXP(J340/(2*'Input-Graph'!$K$16)) / (A340*SQRT(2*PI()))</f>
        <v>3.7377117888459299</v>
      </c>
      <c r="E340">
        <f t="shared" si="21"/>
        <v>0.19558801229636691</v>
      </c>
      <c r="F340" s="7">
        <f xml:space="preserve"> I340 * NORMDIST(-I340*SQRT(A340)/'Input-Graph'!$K$16,0,1,1)</f>
        <v>2.6090341275961846</v>
      </c>
      <c r="G340" s="7">
        <f xml:space="preserve"> - (  'Input-Graph'!$K$16*EXP(Intermediate!J340*Intermediate!A340/(2*'Input-Graph'!$K$16*'Input-Graph'!$K$16)  )/SQRT(2*PI()*Intermediate!A340)  )</f>
        <v>-3.1141143167996006</v>
      </c>
      <c r="H340">
        <f t="shared" si="22"/>
        <v>0.26299601403259354</v>
      </c>
      <c r="I340">
        <f>'Input-Graph'!$K$15 - 'Input-Graph'!$N$16/Intermediate!K340</f>
        <v>103.1215</v>
      </c>
      <c r="J340">
        <f t="shared" si="23"/>
        <v>-10634.043762249999</v>
      </c>
      <c r="K340">
        <f>('Input-Graph'!$N$6 - ((2*'Input-Graph'!A340/'Input-Graph'!$N$8) + 'Input-Graph'!$N$9))*'Input-Graph'!$N$7</f>
        <v>1499322</v>
      </c>
    </row>
    <row r="341" spans="1:11">
      <c r="A341" s="5">
        <f xml:space="preserve"> 'Input-Graph'!$K$16 + 'Input-Graph'!$K$22/'Input-Graph'!A341</f>
        <v>3699.0189918632623</v>
      </c>
      <c r="B341">
        <f xml:space="preserve"> SQRT('Input-Graph'!$K$16/(2*PI())) * 'Input-Graph'!$K$22 * EXP(J341/(2*'Input-Graph'!$K$16)) / ('Input-Graph'!A341*A341)</f>
        <v>0.57102747524146502</v>
      </c>
      <c r="C341">
        <f t="shared" si="20"/>
        <v>-3.542123776549563</v>
      </c>
      <c r="D341">
        <f xml:space="preserve"> POWER('Input-Graph'!$K$16,1.5) * EXP(J341/(2*'Input-Graph'!$K$16)) / (A341*SQRT(2*PI()))</f>
        <v>3.7391725045441078</v>
      </c>
      <c r="E341">
        <f t="shared" si="21"/>
        <v>0.19704872799454476</v>
      </c>
      <c r="F341" s="7">
        <f xml:space="preserve"> I341 * NORMDIST(-I341*SQRT(A341)/'Input-Graph'!$K$16,0,1,1)</f>
        <v>2.6113596722439651</v>
      </c>
      <c r="G341" s="7">
        <f xml:space="preserve"> - (  'Input-Graph'!$K$16*EXP(Intermediate!J341*Intermediate!A341/(2*'Input-Graph'!$K$16*'Input-Graph'!$K$16)  )/SQRT(2*PI()*Intermediate!A341)  )</f>
        <v>-3.1170485345725685</v>
      </c>
      <c r="H341">
        <f t="shared" si="22"/>
        <v>0.26238734090740623</v>
      </c>
      <c r="I341">
        <f>'Input-Graph'!$K$15 - 'Input-Graph'!$N$16/Intermediate!K341</f>
        <v>103.1215</v>
      </c>
      <c r="J341">
        <f t="shared" si="23"/>
        <v>-10634.043762249999</v>
      </c>
      <c r="K341">
        <f>('Input-Graph'!$N$6 - ((2*'Input-Graph'!A341/'Input-Graph'!$N$8) + 'Input-Graph'!$N$9))*'Input-Graph'!$N$7</f>
        <v>1499320</v>
      </c>
    </row>
    <row r="342" spans="1:11">
      <c r="A342" s="5">
        <f xml:space="preserve"> 'Input-Graph'!$K$16 + 'Input-Graph'!$K$22/'Input-Graph'!A342</f>
        <v>3697.5818760551083</v>
      </c>
      <c r="B342">
        <f xml:space="preserve"> SQRT('Input-Graph'!$K$16/(2*PI())) * 'Input-Graph'!$K$22 * EXP(J342/(2*'Input-Graph'!$K$16)) / ('Input-Graph'!A342*A342)</f>
        <v>0.56957419466626169</v>
      </c>
      <c r="C342">
        <f t="shared" si="20"/>
        <v>-3.542123776549563</v>
      </c>
      <c r="D342">
        <f xml:space="preserve"> POWER('Input-Graph'!$K$16,1.5) * EXP(J342/(2*'Input-Graph'!$K$16)) / (A342*SQRT(2*PI()))</f>
        <v>3.7406257851193105</v>
      </c>
      <c r="E342">
        <f t="shared" si="21"/>
        <v>0.19850200856974753</v>
      </c>
      <c r="F342" s="7">
        <f xml:space="preserve"> I342 * NORMDIST(-I342*SQRT(A342)/'Input-Graph'!$K$16,0,1,1)</f>
        <v>2.6136737493799762</v>
      </c>
      <c r="G342" s="7">
        <f xml:space="preserve"> - (  'Input-Graph'!$K$16*EXP(Intermediate!J342*Intermediate!A342/(2*'Input-Graph'!$K$16*'Input-Graph'!$K$16)  )/SQRT(2*PI()*Intermediate!A342)  )</f>
        <v>-3.1199685194517128</v>
      </c>
      <c r="H342">
        <f t="shared" si="22"/>
        <v>0.26178143316427249</v>
      </c>
      <c r="I342">
        <f>'Input-Graph'!$K$15 - 'Input-Graph'!$N$16/Intermediate!K342</f>
        <v>103.1215</v>
      </c>
      <c r="J342">
        <f t="shared" si="23"/>
        <v>-10634.043762249999</v>
      </c>
      <c r="K342">
        <f>('Input-Graph'!$N$6 - ((2*'Input-Graph'!A342/'Input-Graph'!$N$8) + 'Input-Graph'!$N$9))*'Input-Graph'!$N$7</f>
        <v>1499318</v>
      </c>
    </row>
    <row r="343" spans="1:11">
      <c r="A343" s="5">
        <f xml:space="preserve"> 'Input-Graph'!$K$16 + 'Input-Graph'!$K$22/'Input-Graph'!A343</f>
        <v>3696.1531644329666</v>
      </c>
      <c r="B343">
        <f xml:space="preserve"> SQRT('Input-Graph'!$K$16/(2*PI())) * 'Input-Graph'!$K$22 * EXP(J343/(2*'Input-Graph'!$K$16)) / ('Input-Graph'!A343*A343)</f>
        <v>0.56812829259036601</v>
      </c>
      <c r="C343">
        <f t="shared" si="20"/>
        <v>-3.542123776549563</v>
      </c>
      <c r="D343">
        <f xml:space="preserve"> POWER('Input-Graph'!$K$16,1.5) * EXP(J343/(2*'Input-Graph'!$K$16)) / (A343*SQRT(2*PI()))</f>
        <v>3.7420716871952071</v>
      </c>
      <c r="E343">
        <f t="shared" si="21"/>
        <v>0.1999479106456441</v>
      </c>
      <c r="F343" s="7">
        <f xml:space="preserve"> I343 * NORMDIST(-I343*SQRT(A343)/'Input-Graph'!$K$16,0,1,1)</f>
        <v>2.6159764427834027</v>
      </c>
      <c r="G343" s="7">
        <f xml:space="preserve"> - (  'Input-Graph'!$K$16*EXP(Intermediate!J343*Intermediate!A343/(2*'Input-Graph'!$K$16*'Input-Graph'!$K$16)  )/SQRT(2*PI()*Intermediate!A343)  )</f>
        <v>-3.1228743736275044</v>
      </c>
      <c r="H343">
        <f t="shared" si="22"/>
        <v>0.26117827239190827</v>
      </c>
      <c r="I343">
        <f>'Input-Graph'!$K$15 - 'Input-Graph'!$N$16/Intermediate!K343</f>
        <v>103.1215</v>
      </c>
      <c r="J343">
        <f t="shared" si="23"/>
        <v>-10634.043762249999</v>
      </c>
      <c r="K343">
        <f>('Input-Graph'!$N$6 - ((2*'Input-Graph'!A343/'Input-Graph'!$N$8) + 'Input-Graph'!$N$9))*'Input-Graph'!$N$7</f>
        <v>1499316</v>
      </c>
    </row>
    <row r="344" spans="1:11">
      <c r="A344" s="5">
        <f xml:space="preserve"> 'Input-Graph'!$K$16 + 'Input-Graph'!$K$22/'Input-Graph'!A344</f>
        <v>3694.7327834908378</v>
      </c>
      <c r="B344">
        <f xml:space="preserve"> SQRT('Input-Graph'!$K$16/(2*PI())) * 'Input-Graph'!$K$22 * EXP(J344/(2*'Input-Graph'!$K$16)) / ('Input-Graph'!A344*A344)</f>
        <v>0.56668971296362769</v>
      </c>
      <c r="C344">
        <f t="shared" ref="C344:C407" si="24" xml:space="preserve"> -I344*NORMDIST(-I344/$Q$2,0,1,1)</f>
        <v>-3.542123776549563</v>
      </c>
      <c r="D344">
        <f xml:space="preserve"> POWER('Input-Graph'!$K$16,1.5) * EXP(J344/(2*'Input-Graph'!$K$16)) / (A344*SQRT(2*PI()))</f>
        <v>3.7435102668219451</v>
      </c>
      <c r="E344">
        <f t="shared" ref="E344:E407" si="25">C344+D344</f>
        <v>0.20138649027238209</v>
      </c>
      <c r="F344" s="7">
        <f xml:space="preserve"> I344 * NORMDIST(-I344*SQRT(A344)/'Input-Graph'!$K$16,0,1,1)</f>
        <v>2.6182678354290259</v>
      </c>
      <c r="G344" s="7">
        <f xml:space="preserve"> - (  'Input-Graph'!$K$16*EXP(Intermediate!J344*Intermediate!A344/(2*'Input-Graph'!$K$16*'Input-Graph'!$K$16)  )/SQRT(2*PI()*Intermediate!A344)  )</f>
        <v>-3.1257661983274918</v>
      </c>
      <c r="H344">
        <f t="shared" ref="H344:H407" si="26">+B344+E344+F344+G344</f>
        <v>0.26057784033754405</v>
      </c>
      <c r="I344">
        <f>'Input-Graph'!$K$15 - 'Input-Graph'!$N$16/Intermediate!K344</f>
        <v>103.1215</v>
      </c>
      <c r="J344">
        <f t="shared" si="23"/>
        <v>-10634.043762249999</v>
      </c>
      <c r="K344">
        <f>('Input-Graph'!$N$6 - ((2*'Input-Graph'!A344/'Input-Graph'!$N$8) + 'Input-Graph'!$N$9))*'Input-Graph'!$N$7</f>
        <v>1499314</v>
      </c>
    </row>
    <row r="345" spans="1:11">
      <c r="A345" s="5">
        <f xml:space="preserve"> 'Input-Graph'!$K$16 + 'Input-Graph'!$K$22/'Input-Graph'!A345</f>
        <v>3693.3206605774421</v>
      </c>
      <c r="B345">
        <f xml:space="preserve"> SQRT('Input-Graph'!$K$16/(2*PI())) * 'Input-Graph'!$K$22 * EXP(J345/(2*'Input-Graph'!$K$16)) / ('Input-Graph'!A345*A345)</f>
        <v>0.56525840030216912</v>
      </c>
      <c r="C345">
        <f t="shared" si="24"/>
        <v>-3.542123776549563</v>
      </c>
      <c r="D345">
        <f xml:space="preserve"> POWER('Input-Graph'!$K$16,1.5) * EXP(J345/(2*'Input-Graph'!$K$16)) / (A345*SQRT(2*PI()))</f>
        <v>3.7449415794834038</v>
      </c>
      <c r="E345">
        <f t="shared" si="25"/>
        <v>0.20281780293384077</v>
      </c>
      <c r="F345" s="7">
        <f xml:space="preserve"> I345 * NORMDIST(-I345*SQRT(A345)/'Input-Graph'!$K$16,0,1,1)</f>
        <v>2.6205480094966922</v>
      </c>
      <c r="G345" s="7">
        <f xml:space="preserve"> - (  'Input-Graph'!$K$16*EXP(Intermediate!J345*Intermediate!A345/(2*'Input-Graph'!$K$16*'Input-Graph'!$K$16)  )/SQRT(2*PI()*Intermediate!A345)  )</f>
        <v>-3.1286440938274458</v>
      </c>
      <c r="H345">
        <f t="shared" si="26"/>
        <v>0.25998011890525641</v>
      </c>
      <c r="I345">
        <f>'Input-Graph'!$K$15 - 'Input-Graph'!$N$16/Intermediate!K345</f>
        <v>103.1215</v>
      </c>
      <c r="J345">
        <f t="shared" si="23"/>
        <v>-10634.043762249999</v>
      </c>
      <c r="K345">
        <f>('Input-Graph'!$N$6 - ((2*'Input-Graph'!A345/'Input-Graph'!$N$8) + 'Input-Graph'!$N$9))*'Input-Graph'!$N$7</f>
        <v>1499312</v>
      </c>
    </row>
    <row r="346" spans="1:11">
      <c r="A346" s="5">
        <f xml:space="preserve"> 'Input-Graph'!$K$16 + 'Input-Graph'!$K$22/'Input-Graph'!A346</f>
        <v>3691.9167238838345</v>
      </c>
      <c r="B346">
        <f xml:space="preserve"> SQRT('Input-Graph'!$K$16/(2*PI())) * 'Input-Graph'!$K$22 * EXP(J346/(2*'Input-Graph'!$K$16)) / ('Input-Graph'!A346*A346)</f>
        <v>0.56383429968125287</v>
      </c>
      <c r="C346">
        <f t="shared" si="24"/>
        <v>-3.542123776549563</v>
      </c>
      <c r="D346">
        <f xml:space="preserve"> POWER('Input-Graph'!$K$16,1.5) * EXP(J346/(2*'Input-Graph'!$K$16)) / (A346*SQRT(2*PI()))</f>
        <v>3.7463656801043199</v>
      </c>
      <c r="E346">
        <f t="shared" si="25"/>
        <v>0.20424190355475691</v>
      </c>
      <c r="F346" s="7">
        <f xml:space="preserve"> I346 * NORMDIST(-I346*SQRT(A346)/'Input-Graph'!$K$16,0,1,1)</f>
        <v>2.6228170463807472</v>
      </c>
      <c r="G346" s="7">
        <f xml:space="preserve"> - (  'Input-Graph'!$K$16*EXP(Intermediate!J346*Intermediate!A346/(2*'Input-Graph'!$K$16*'Input-Graph'!$K$16)  )/SQRT(2*PI()*Intermediate!A346)  )</f>
        <v>-3.1315081594623138</v>
      </c>
      <c r="H346">
        <f t="shared" si="26"/>
        <v>0.259385090154443</v>
      </c>
      <c r="I346">
        <f>'Input-Graph'!$K$15 - 'Input-Graph'!$N$16/Intermediate!K346</f>
        <v>103.1215</v>
      </c>
      <c r="J346">
        <f t="shared" si="23"/>
        <v>-10634.043762249999</v>
      </c>
      <c r="K346">
        <f>('Input-Graph'!$N$6 - ((2*'Input-Graph'!A346/'Input-Graph'!$N$8) + 'Input-Graph'!$N$9))*'Input-Graph'!$N$7</f>
        <v>1499310</v>
      </c>
    </row>
    <row r="347" spans="1:11">
      <c r="A347" s="5">
        <f xml:space="preserve"> 'Input-Graph'!$K$16 + 'Input-Graph'!$K$22/'Input-Graph'!A347</f>
        <v>3690.5209024312303</v>
      </c>
      <c r="B347">
        <f xml:space="preserve"> SQRT('Input-Graph'!$K$16/(2*PI())) * 'Input-Graph'!$K$22 * EXP(J347/(2*'Input-Graph'!$K$16)) / ('Input-Graph'!A347*A347)</f>
        <v>0.56241735672825521</v>
      </c>
      <c r="C347">
        <f t="shared" si="24"/>
        <v>-3.542123776549563</v>
      </c>
      <c r="D347">
        <f xml:space="preserve"> POWER('Input-Graph'!$K$16,1.5) * EXP(J347/(2*'Input-Graph'!$K$16)) / (A347*SQRT(2*PI()))</f>
        <v>3.7477826230573172</v>
      </c>
      <c r="E347">
        <f t="shared" si="25"/>
        <v>0.20565884650775423</v>
      </c>
      <c r="F347" s="7">
        <f xml:space="preserve"> I347 * NORMDIST(-I347*SQRT(A347)/'Input-Graph'!$K$16,0,1,1)</f>
        <v>2.6250750266992511</v>
      </c>
      <c r="G347" s="7">
        <f xml:space="preserve"> - (  'Input-Graph'!$K$16*EXP(Intermediate!J347*Intermediate!A347/(2*'Input-Graph'!$K$16*'Input-Graph'!$K$16)  )/SQRT(2*PI()*Intermediate!A347)  )</f>
        <v>-3.1343584936370577</v>
      </c>
      <c r="H347">
        <f t="shared" si="26"/>
        <v>0.25879273629820299</v>
      </c>
      <c r="I347">
        <f>'Input-Graph'!$K$15 - 'Input-Graph'!$N$16/Intermediate!K347</f>
        <v>103.1215</v>
      </c>
      <c r="J347">
        <f t="shared" si="23"/>
        <v>-10634.043762249999</v>
      </c>
      <c r="K347">
        <f>('Input-Graph'!$N$6 - ((2*'Input-Graph'!A347/'Input-Graph'!$N$8) + 'Input-Graph'!$N$9))*'Input-Graph'!$N$7</f>
        <v>1499308</v>
      </c>
    </row>
    <row r="348" spans="1:11">
      <c r="A348" s="5">
        <f xml:space="preserve"> 'Input-Graph'!$K$16 + 'Input-Graph'!$K$22/'Input-Graph'!A348</f>
        <v>3689.1331260590441</v>
      </c>
      <c r="B348">
        <f xml:space="preserve"> SQRT('Input-Graph'!$K$16/(2*PI())) * 'Input-Graph'!$K$22 * EXP(J348/(2*'Input-Graph'!$K$16)) / ('Input-Graph'!A348*A348)</f>
        <v>0.56100751761574719</v>
      </c>
      <c r="C348">
        <f t="shared" si="24"/>
        <v>-3.542123776549563</v>
      </c>
      <c r="D348">
        <f xml:space="preserve"> POWER('Input-Graph'!$K$16,1.5) * EXP(J348/(2*'Input-Graph'!$K$16)) / (A348*SQRT(2*PI()))</f>
        <v>3.7491924621698258</v>
      </c>
      <c r="E348">
        <f t="shared" si="25"/>
        <v>0.20706868562026282</v>
      </c>
      <c r="F348" s="7">
        <f xml:space="preserve"> I348 * NORMDIST(-I348*SQRT(A348)/'Input-Graph'!$K$16,0,1,1)</f>
        <v>2.6273220303029317</v>
      </c>
      <c r="G348" s="7">
        <f xml:space="preserve"> - (  'Input-Graph'!$K$16*EXP(Intermediate!J348*Intermediate!A348/(2*'Input-Graph'!$K$16*'Input-Graph'!$K$16)  )/SQRT(2*PI()*Intermediate!A348)  )</f>
        <v>-3.1371951938373264</v>
      </c>
      <c r="H348">
        <f t="shared" si="26"/>
        <v>0.25820303970161529</v>
      </c>
      <c r="I348">
        <f>'Input-Graph'!$K$15 - 'Input-Graph'!$N$16/Intermediate!K348</f>
        <v>103.1215</v>
      </c>
      <c r="J348">
        <f t="shared" si="23"/>
        <v>-10634.043762249999</v>
      </c>
      <c r="K348">
        <f>('Input-Graph'!$N$6 - ((2*'Input-Graph'!A348/'Input-Graph'!$N$8) + 'Input-Graph'!$N$9))*'Input-Graph'!$N$7</f>
        <v>1499306</v>
      </c>
    </row>
    <row r="349" spans="1:11">
      <c r="A349" s="5">
        <f xml:space="preserve"> 'Input-Graph'!$K$16 + 'Input-Graph'!$K$22/'Input-Graph'!A349</f>
        <v>3687.7533254131354</v>
      </c>
      <c r="B349">
        <f xml:space="preserve"> SQRT('Input-Graph'!$K$16/(2*PI())) * 'Input-Graph'!$K$22 * EXP(J349/(2*'Input-Graph'!$K$16)) / ('Input-Graph'!A349*A349)</f>
        <v>0.55960472905467684</v>
      </c>
      <c r="C349">
        <f t="shared" si="24"/>
        <v>-3.542123776549563</v>
      </c>
      <c r="D349">
        <f xml:space="preserve"> POWER('Input-Graph'!$K$16,1.5) * EXP(J349/(2*'Input-Graph'!$K$16)) / (A349*SQRT(2*PI()))</f>
        <v>3.7505952507308962</v>
      </c>
      <c r="E349">
        <f t="shared" si="25"/>
        <v>0.20847147418133316</v>
      </c>
      <c r="F349" s="7">
        <f xml:space="preserve"> I349 * NORMDIST(-I349*SQRT(A349)/'Input-Graph'!$K$16,0,1,1)</f>
        <v>2.6295581362844249</v>
      </c>
      <c r="G349" s="7">
        <f xml:space="preserve"> - (  'Input-Graph'!$K$16*EXP(Intermediate!J349*Intermediate!A349/(2*'Input-Graph'!$K$16*'Input-Graph'!$K$16)  )/SQRT(2*PI()*Intermediate!A349)  )</f>
        <v>-3.1400183566399908</v>
      </c>
      <c r="H349">
        <f t="shared" si="26"/>
        <v>0.25761598288044407</v>
      </c>
      <c r="I349">
        <f>'Input-Graph'!$K$15 - 'Input-Graph'!$N$16/Intermediate!K349</f>
        <v>103.1215</v>
      </c>
      <c r="J349">
        <f t="shared" si="23"/>
        <v>-10634.043762249999</v>
      </c>
      <c r="K349">
        <f>('Input-Graph'!$N$6 - ((2*'Input-Graph'!A349/'Input-Graph'!$N$8) + 'Input-Graph'!$N$9))*'Input-Graph'!$N$7</f>
        <v>1499304</v>
      </c>
    </row>
    <row r="350" spans="1:11">
      <c r="A350" s="5">
        <f xml:space="preserve"> 'Input-Graph'!$K$16 + 'Input-Graph'!$K$22/'Input-Graph'!A350</f>
        <v>3686.3814319342519</v>
      </c>
      <c r="B350">
        <f xml:space="preserve"> SQRT('Input-Graph'!$K$16/(2*PI())) * 'Input-Graph'!$K$22 * EXP(J350/(2*'Input-Graph'!$K$16)) / ('Input-Graph'!A350*A350)</f>
        <v>0.55820893828765628</v>
      </c>
      <c r="C350">
        <f t="shared" si="24"/>
        <v>-3.542123776549563</v>
      </c>
      <c r="D350">
        <f xml:space="preserve"> POWER('Input-Graph'!$K$16,1.5) * EXP(J350/(2*'Input-Graph'!$K$16)) / (A350*SQRT(2*PI()))</f>
        <v>3.7519910414979165</v>
      </c>
      <c r="E350">
        <f t="shared" si="25"/>
        <v>0.2098672649483535</v>
      </c>
      <c r="F350" s="7">
        <f xml:space="preserve"> I350 * NORMDIST(-I350*SQRT(A350)/'Input-Graph'!$K$16,0,1,1)</f>
        <v>2.6317834229868602</v>
      </c>
      <c r="G350" s="7">
        <f xml:space="preserve"> - (  'Input-Graph'!$K$16*EXP(Intermediate!J350*Intermediate!A350/(2*'Input-Graph'!$K$16*'Input-Graph'!$K$16)  )/SQRT(2*PI()*Intermediate!A350)  )</f>
        <v>-3.1428280777235424</v>
      </c>
      <c r="H350">
        <f t="shared" si="26"/>
        <v>0.25703154849932774</v>
      </c>
      <c r="I350">
        <f>'Input-Graph'!$K$15 - 'Input-Graph'!$N$16/Intermediate!K350</f>
        <v>103.1215</v>
      </c>
      <c r="J350">
        <f t="shared" si="23"/>
        <v>-10634.043762249999</v>
      </c>
      <c r="K350">
        <f>('Input-Graph'!$N$6 - ((2*'Input-Graph'!A350/'Input-Graph'!$N$8) + 'Input-Graph'!$N$9))*'Input-Graph'!$N$7</f>
        <v>1499302</v>
      </c>
    </row>
    <row r="351" spans="1:11">
      <c r="A351" s="5">
        <f xml:space="preserve"> 'Input-Graph'!$K$16 + 'Input-Graph'!$K$22/'Input-Graph'!A351</f>
        <v>3685.017377846676</v>
      </c>
      <c r="B351">
        <f xml:space="preserve"> SQRT('Input-Graph'!$K$16/(2*PI())) * 'Input-Graph'!$K$22 * EXP(J351/(2*'Input-Graph'!$K$16)) / ('Input-Graph'!A351*A351)</f>
        <v>0.55682009308234726</v>
      </c>
      <c r="C351">
        <f t="shared" si="24"/>
        <v>-3.542123776549563</v>
      </c>
      <c r="D351">
        <f xml:space="preserve"> POWER('Input-Graph'!$K$16,1.5) * EXP(J351/(2*'Input-Graph'!$K$16)) / (A351*SQRT(2*PI()))</f>
        <v>3.7533798867032253</v>
      </c>
      <c r="E351">
        <f t="shared" si="25"/>
        <v>0.2112561101536623</v>
      </c>
      <c r="F351" s="7">
        <f xml:space="preserve"> I351 * NORMDIST(-I351*SQRT(A351)/'Input-Graph'!$K$16,0,1,1)</f>
        <v>2.6339979680127894</v>
      </c>
      <c r="G351" s="7">
        <f xml:space="preserve"> - (  'Input-Graph'!$K$16*EXP(Intermediate!J351*Intermediate!A351/(2*'Input-Graph'!$K$16*'Input-Graph'!$K$16)  )/SQRT(2*PI()*Intermediate!A351)  )</f>
        <v>-3.1456244518783465</v>
      </c>
      <c r="H351">
        <f t="shared" si="26"/>
        <v>0.25644971937045247</v>
      </c>
      <c r="I351">
        <f>'Input-Graph'!$K$15 - 'Input-Graph'!$N$16/Intermediate!K351</f>
        <v>103.1215</v>
      </c>
      <c r="J351">
        <f t="shared" si="23"/>
        <v>-10634.043762249999</v>
      </c>
      <c r="K351">
        <f>('Input-Graph'!$N$6 - ((2*'Input-Graph'!A351/'Input-Graph'!$N$8) + 'Input-Graph'!$N$9))*'Input-Graph'!$N$7</f>
        <v>1499300</v>
      </c>
    </row>
    <row r="352" spans="1:11">
      <c r="A352" s="5">
        <f xml:space="preserve"> 'Input-Graph'!$K$16 + 'Input-Graph'!$K$22/'Input-Graph'!A352</f>
        <v>3683.6610961470637</v>
      </c>
      <c r="B352">
        <f xml:space="preserve"> SQRT('Input-Graph'!$K$16/(2*PI())) * 'Input-Graph'!$K$22 * EXP(J352/(2*'Input-Graph'!$K$16)) / ('Input-Graph'!A352*A352)</f>
        <v>0.55543814172494543</v>
      </c>
      <c r="C352">
        <f t="shared" si="24"/>
        <v>-3.542123776549563</v>
      </c>
      <c r="D352">
        <f xml:space="preserve"> POWER('Input-Graph'!$K$16,1.5) * EXP(J352/(2*'Input-Graph'!$K$16)) / (A352*SQRT(2*PI()))</f>
        <v>3.7547618380606274</v>
      </c>
      <c r="E352">
        <f t="shared" si="25"/>
        <v>0.21263806151106435</v>
      </c>
      <c r="F352" s="7">
        <f xml:space="preserve"> I352 * NORMDIST(-I352*SQRT(A352)/'Input-Graph'!$K$16,0,1,1)</f>
        <v>2.6362018482326395</v>
      </c>
      <c r="G352" s="7">
        <f xml:space="preserve"> - (  'Input-Graph'!$K$16*EXP(Intermediate!J352*Intermediate!A352/(2*'Input-Graph'!$K$16*'Input-Graph'!$K$16)  )/SQRT(2*PI()*Intermediate!A352)  )</f>
        <v>-3.1484075730167533</v>
      </c>
      <c r="H352">
        <f t="shared" si="26"/>
        <v>0.25587047845189614</v>
      </c>
      <c r="I352">
        <f>'Input-Graph'!$K$15 - 'Input-Graph'!$N$16/Intermediate!K352</f>
        <v>103.1215</v>
      </c>
      <c r="J352">
        <f t="shared" si="23"/>
        <v>-10634.043762249999</v>
      </c>
      <c r="K352">
        <f>('Input-Graph'!$N$6 - ((2*'Input-Graph'!A352/'Input-Graph'!$N$8) + 'Input-Graph'!$N$9))*'Input-Graph'!$N$7</f>
        <v>1499298</v>
      </c>
    </row>
    <row r="353" spans="1:11">
      <c r="A353" s="5">
        <f xml:space="preserve"> 'Input-Graph'!$K$16 + 'Input-Graph'!$K$22/'Input-Graph'!A353</f>
        <v>3682.3125205934721</v>
      </c>
      <c r="B353">
        <f xml:space="preserve"> SQRT('Input-Graph'!$K$16/(2*PI())) * 'Input-Graph'!$K$22 * EXP(J353/(2*'Input-Graph'!$K$16)) / ('Input-Graph'!A353*A353)</f>
        <v>0.55406303301376203</v>
      </c>
      <c r="C353">
        <f t="shared" si="24"/>
        <v>-3.542123776549563</v>
      </c>
      <c r="D353">
        <f xml:space="preserve"> POWER('Input-Graph'!$K$16,1.5) * EXP(J353/(2*'Input-Graph'!$K$16)) / (A353*SQRT(2*PI()))</f>
        <v>3.7561369467718104</v>
      </c>
      <c r="E353">
        <f t="shared" si="25"/>
        <v>0.21401317022224742</v>
      </c>
      <c r="F353" s="7">
        <f xml:space="preserve"> I353 * NORMDIST(-I353*SQRT(A353)/'Input-Graph'!$K$16,0,1,1)</f>
        <v>2.6383951397933418</v>
      </c>
      <c r="G353" s="7">
        <f xml:space="preserve"> - (  'Input-Graph'!$K$16*EXP(Intermediate!J353*Intermediate!A353/(2*'Input-Graph'!$K$16*'Input-Graph'!$K$16)  )/SQRT(2*PI()*Intermediate!A353)  )</f>
        <v>-3.1511775341830863</v>
      </c>
      <c r="H353">
        <f t="shared" si="26"/>
        <v>0.25529380884626507</v>
      </c>
      <c r="I353">
        <f>'Input-Graph'!$K$15 - 'Input-Graph'!$N$16/Intermediate!K353</f>
        <v>103.1215</v>
      </c>
      <c r="J353">
        <f t="shared" si="23"/>
        <v>-10634.043762249999</v>
      </c>
      <c r="K353">
        <f>('Input-Graph'!$N$6 - ((2*'Input-Graph'!A353/'Input-Graph'!$N$8) + 'Input-Graph'!$N$9))*'Input-Graph'!$N$7</f>
        <v>1499296</v>
      </c>
    </row>
    <row r="354" spans="1:11">
      <c r="A354" s="5">
        <f xml:space="preserve"> 'Input-Graph'!$K$16 + 'Input-Graph'!$K$22/'Input-Graph'!A354</f>
        <v>3680.971585694575</v>
      </c>
      <c r="B354">
        <f xml:space="preserve"> SQRT('Input-Graph'!$K$16/(2*PI())) * 'Input-Graph'!$K$22 * EXP(J354/(2*'Input-Graph'!$K$16)) / ('Input-Graph'!A354*A354)</f>
        <v>0.55269471625289968</v>
      </c>
      <c r="C354">
        <f t="shared" si="24"/>
        <v>-3.542123776549563</v>
      </c>
      <c r="D354">
        <f xml:space="preserve"> POWER('Input-Graph'!$K$16,1.5) * EXP(J354/(2*'Input-Graph'!$K$16)) / (A354*SQRT(2*PI()))</f>
        <v>3.7575052635326727</v>
      </c>
      <c r="E354">
        <f t="shared" si="25"/>
        <v>0.21538148698310966</v>
      </c>
      <c r="F354" s="7">
        <f xml:space="preserve"> I354 * NORMDIST(-I354*SQRT(A354)/'Input-Graph'!$K$16,0,1,1)</f>
        <v>2.6405779181266218</v>
      </c>
      <c r="G354" s="7">
        <f xml:space="preserve"> - (  'Input-Graph'!$K$16*EXP(Intermediate!J354*Intermediate!A354/(2*'Input-Graph'!$K$16*'Input-Graph'!$K$16)  )/SQRT(2*PI()*Intermediate!A354)  )</f>
        <v>-3.1539344275634926</v>
      </c>
      <c r="H354">
        <f t="shared" si="26"/>
        <v>0.25471969379913872</v>
      </c>
      <c r="I354">
        <f>'Input-Graph'!$K$15 - 'Input-Graph'!$N$16/Intermediate!K354</f>
        <v>103.1215</v>
      </c>
      <c r="J354">
        <f t="shared" si="23"/>
        <v>-10634.043762249999</v>
      </c>
      <c r="K354">
        <f>('Input-Graph'!$N$6 - ((2*'Input-Graph'!A354/'Input-Graph'!$N$8) + 'Input-Graph'!$N$9))*'Input-Graph'!$N$7</f>
        <v>1499294</v>
      </c>
    </row>
    <row r="355" spans="1:11">
      <c r="A355" s="5">
        <f xml:space="preserve"> 'Input-Graph'!$K$16 + 'Input-Graph'!$K$22/'Input-Graph'!A355</f>
        <v>3679.6382266990613</v>
      </c>
      <c r="B355">
        <f xml:space="preserve"> SQRT('Input-Graph'!$K$16/(2*PI())) * 'Input-Graph'!$K$22 * EXP(J355/(2*'Input-Graph'!$K$16)) / ('Input-Graph'!A355*A355)</f>
        <v>0.55133314124602317</v>
      </c>
      <c r="C355">
        <f t="shared" si="24"/>
        <v>-3.542123776549563</v>
      </c>
      <c r="D355">
        <f xml:space="preserve"> POWER('Input-Graph'!$K$16,1.5) * EXP(J355/(2*'Input-Graph'!$K$16)) / (A355*SQRT(2*PI()))</f>
        <v>3.7588668385395492</v>
      </c>
      <c r="E355">
        <f t="shared" si="25"/>
        <v>0.21674306198998616</v>
      </c>
      <c r="F355" s="7">
        <f xml:space="preserve"> I355 * NORMDIST(-I355*SQRT(A355)/'Input-Graph'!$K$16,0,1,1)</f>
        <v>2.6427502579572884</v>
      </c>
      <c r="G355" s="7">
        <f xml:space="preserve"> - (  'Input-Graph'!$K$16*EXP(Intermediate!J355*Intermediate!A355/(2*'Input-Graph'!$K$16*'Input-Graph'!$K$16)  )/SQRT(2*PI()*Intermediate!A355)  )</f>
        <v>-3.1566783444956554</v>
      </c>
      <c r="H355">
        <f t="shared" si="26"/>
        <v>0.25414811669764248</v>
      </c>
      <c r="I355">
        <f>'Input-Graph'!$K$15 - 'Input-Graph'!$N$16/Intermediate!K355</f>
        <v>103.1215</v>
      </c>
      <c r="J355">
        <f t="shared" si="23"/>
        <v>-10634.043762249999</v>
      </c>
      <c r="K355">
        <f>('Input-Graph'!$N$6 - ((2*'Input-Graph'!A355/'Input-Graph'!$N$8) + 'Input-Graph'!$N$9))*'Input-Graph'!$N$7</f>
        <v>1499292</v>
      </c>
    </row>
    <row r="356" spans="1:11">
      <c r="A356" s="5">
        <f xml:space="preserve"> 'Input-Graph'!$K$16 + 'Input-Graph'!$K$22/'Input-Graph'!A356</f>
        <v>3678.3123795852125</v>
      </c>
      <c r="B356">
        <f xml:space="preserve"> SQRT('Input-Graph'!$K$16/(2*PI())) * 'Input-Graph'!$K$22 * EXP(J356/(2*'Input-Graph'!$K$16)) / ('Input-Graph'!A356*A356)</f>
        <v>0.54997825829022007</v>
      </c>
      <c r="C356">
        <f t="shared" si="24"/>
        <v>-3.542123776549563</v>
      </c>
      <c r="D356">
        <f xml:space="preserve"> POWER('Input-Graph'!$K$16,1.5) * EXP(J356/(2*'Input-Graph'!$K$16)) / (A356*SQRT(2*PI()))</f>
        <v>3.7602217214953524</v>
      </c>
      <c r="E356">
        <f t="shared" si="25"/>
        <v>0.21809794494578938</v>
      </c>
      <c r="F356" s="7">
        <f xml:space="preserve"> I356 * NORMDIST(-I356*SQRT(A356)/'Input-Graph'!$K$16,0,1,1)</f>
        <v>2.6449122333114081</v>
      </c>
      <c r="G356" s="7">
        <f xml:space="preserve"> - (  'Input-Graph'!$K$16*EXP(Intermediate!J356*Intermediate!A356/(2*'Input-Graph'!$K$16*'Input-Graph'!$K$16)  )/SQRT(2*PI()*Intermediate!A356)  )</f>
        <v>-3.1594093754783885</v>
      </c>
      <c r="H356">
        <f t="shared" si="26"/>
        <v>0.25357906106902917</v>
      </c>
      <c r="I356">
        <f>'Input-Graph'!$K$15 - 'Input-Graph'!$N$16/Intermediate!K356</f>
        <v>103.1215</v>
      </c>
      <c r="J356">
        <f t="shared" si="23"/>
        <v>-10634.043762249999</v>
      </c>
      <c r="K356">
        <f>('Input-Graph'!$N$6 - ((2*'Input-Graph'!A356/'Input-Graph'!$N$8) + 'Input-Graph'!$N$9))*'Input-Graph'!$N$7</f>
        <v>1499290</v>
      </c>
    </row>
    <row r="357" spans="1:11">
      <c r="A357" s="5">
        <f xml:space="preserve"> 'Input-Graph'!$K$16 + 'Input-Graph'!$K$22/'Input-Graph'!A357</f>
        <v>3676.9939810506548</v>
      </c>
      <c r="B357">
        <f xml:space="preserve"> SQRT('Input-Graph'!$K$16/(2*PI())) * 'Input-Graph'!$K$22 * EXP(J357/(2*'Input-Graph'!$K$16)) / ('Input-Graph'!A357*A357)</f>
        <v>0.54863001816995371</v>
      </c>
      <c r="C357">
        <f t="shared" si="24"/>
        <v>-3.542123776549563</v>
      </c>
      <c r="D357">
        <f xml:space="preserve"> POWER('Input-Graph'!$K$16,1.5) * EXP(J357/(2*'Input-Graph'!$K$16)) / (A357*SQRT(2*PI()))</f>
        <v>3.7615699616156189</v>
      </c>
      <c r="E357">
        <f t="shared" si="25"/>
        <v>0.21944618506605584</v>
      </c>
      <c r="F357" s="7">
        <f xml:space="preserve"> I357 * NORMDIST(-I357*SQRT(A357)/'Input-Graph'!$K$16,0,1,1)</f>
        <v>2.6470639175242741</v>
      </c>
      <c r="G357" s="7">
        <f xml:space="preserve"> - (  'Input-Graph'!$K$16*EXP(Intermediate!J357*Intermediate!A357/(2*'Input-Graph'!$K$16*'Input-Graph'!$K$16)  )/SQRT(2*PI()*Intermediate!A357)  )</f>
        <v>-3.1621276101810931</v>
      </c>
      <c r="H357">
        <f t="shared" si="26"/>
        <v>0.2530125105791905</v>
      </c>
      <c r="I357">
        <f>'Input-Graph'!$K$15 - 'Input-Graph'!$N$16/Intermediate!K357</f>
        <v>103.1215</v>
      </c>
      <c r="J357">
        <f t="shared" si="23"/>
        <v>-10634.043762249999</v>
      </c>
      <c r="K357">
        <f>('Input-Graph'!$N$6 - ((2*'Input-Graph'!A357/'Input-Graph'!$N$8) + 'Input-Graph'!$N$9))*'Input-Graph'!$N$7</f>
        <v>1499288</v>
      </c>
    </row>
    <row r="358" spans="1:11">
      <c r="A358" s="5">
        <f xml:space="preserve"> 'Input-Graph'!$K$16 + 'Input-Graph'!$K$22/'Input-Graph'!A358</f>
        <v>3675.6829685022853</v>
      </c>
      <c r="B358">
        <f xml:space="preserve"> SQRT('Input-Graph'!$K$16/(2*PI())) * 'Input-Graph'!$K$22 * EXP(J358/(2*'Input-Graph'!$K$16)) / ('Input-Graph'!A358*A358)</f>
        <v>0.54728837215110326</v>
      </c>
      <c r="C358">
        <f t="shared" si="24"/>
        <v>-3.542123776549563</v>
      </c>
      <c r="D358">
        <f xml:space="preserve"> POWER('Input-Graph'!$K$16,1.5) * EXP(J358/(2*'Input-Graph'!$K$16)) / (A358*SQRT(2*PI()))</f>
        <v>3.7629116076344697</v>
      </c>
      <c r="E358">
        <f t="shared" si="25"/>
        <v>0.22078783108490674</v>
      </c>
      <c r="F358" s="7">
        <f xml:space="preserve"> I358 * NORMDIST(-I358*SQRT(A358)/'Input-Graph'!$K$16,0,1,1)</f>
        <v>2.649205383248407</v>
      </c>
      <c r="G358" s="7">
        <f xml:space="preserve"> - (  'Input-Graph'!$K$16*EXP(Intermediate!J358*Intermediate!A358/(2*'Input-Graph'!$K$16*'Input-Graph'!$K$16)  )/SQRT(2*PI()*Intermediate!A358)  )</f>
        <v>-3.1648331374530954</v>
      </c>
      <c r="H358">
        <f t="shared" si="26"/>
        <v>0.25244844903132169</v>
      </c>
      <c r="I358">
        <f>'Input-Graph'!$K$15 - 'Input-Graph'!$N$16/Intermediate!K358</f>
        <v>103.1215</v>
      </c>
      <c r="J358">
        <f t="shared" si="23"/>
        <v>-10634.043762249999</v>
      </c>
      <c r="K358">
        <f>('Input-Graph'!$N$6 - ((2*'Input-Graph'!A358/'Input-Graph'!$N$8) + 'Input-Graph'!$N$9))*'Input-Graph'!$N$7</f>
        <v>1499286</v>
      </c>
    </row>
    <row r="359" spans="1:11">
      <c r="A359" s="5">
        <f xml:space="preserve"> 'Input-Graph'!$K$16 + 'Input-Graph'!$K$22/'Input-Graph'!A359</f>
        <v>3674.3792800463648</v>
      </c>
      <c r="B359">
        <f xml:space="preserve"> SQRT('Input-Graph'!$K$16/(2*PI())) * 'Input-Graph'!$K$22 * EXP(J359/(2*'Input-Graph'!$K$16)) / ('Input-Graph'!A359*A359)</f>
        <v>0.54595327197509191</v>
      </c>
      <c r="C359">
        <f t="shared" si="24"/>
        <v>-3.542123776549563</v>
      </c>
      <c r="D359">
        <f xml:space="preserve"> POWER('Input-Graph'!$K$16,1.5) * EXP(J359/(2*'Input-Graph'!$K$16)) / (A359*SQRT(2*PI()))</f>
        <v>3.7642467078104809</v>
      </c>
      <c r="E359">
        <f t="shared" si="25"/>
        <v>0.22212293126091787</v>
      </c>
      <c r="F359" s="7">
        <f xml:space="preserve"> I359 * NORMDIST(-I359*SQRT(A359)/'Input-Graph'!$K$16,0,1,1)</f>
        <v>2.651336702461343</v>
      </c>
      <c r="G359" s="7">
        <f xml:space="preserve"> - (  'Input-Graph'!$K$16*EXP(Intermediate!J359*Intermediate!A359/(2*'Input-Graph'!$K$16*'Input-Graph'!$K$16)  )/SQRT(2*PI()*Intermediate!A359)  )</f>
        <v>-3.1675260453328655</v>
      </c>
      <c r="H359">
        <f t="shared" si="26"/>
        <v>0.25188686036448749</v>
      </c>
      <c r="I359">
        <f>'Input-Graph'!$K$15 - 'Input-Graph'!$N$16/Intermediate!K359</f>
        <v>103.1215</v>
      </c>
      <c r="J359">
        <f t="shared" si="23"/>
        <v>-10634.043762249999</v>
      </c>
      <c r="K359">
        <f>('Input-Graph'!$N$6 - ((2*'Input-Graph'!A359/'Input-Graph'!$N$8) + 'Input-Graph'!$N$9))*'Input-Graph'!$N$7</f>
        <v>1499284</v>
      </c>
    </row>
    <row r="360" spans="1:11">
      <c r="A360" s="5">
        <f xml:space="preserve"> 'Input-Graph'!$K$16 + 'Input-Graph'!$K$22/'Input-Graph'!A360</f>
        <v>3673.0828544787782</v>
      </c>
      <c r="B360">
        <f xml:space="preserve"> SQRT('Input-Graph'!$K$16/(2*PI())) * 'Input-Graph'!$K$22 * EXP(J360/(2*'Input-Graph'!$K$16)) / ('Input-Graph'!A360*A360)</f>
        <v>0.54462466985310076</v>
      </c>
      <c r="C360">
        <f t="shared" si="24"/>
        <v>-3.542123776549563</v>
      </c>
      <c r="D360">
        <f xml:space="preserve"> POWER('Input-Graph'!$K$16,1.5) * EXP(J360/(2*'Input-Graph'!$K$16)) / (A360*SQRT(2*PI()))</f>
        <v>3.7655753099324718</v>
      </c>
      <c r="E360">
        <f t="shared" si="25"/>
        <v>0.2234515333829088</v>
      </c>
      <c r="F360" s="7">
        <f xml:space="preserve"> I360 * NORMDIST(-I360*SQRT(A360)/'Input-Graph'!$K$16,0,1,1)</f>
        <v>2.653457946473381</v>
      </c>
      <c r="G360" s="7">
        <f xml:space="preserve"> - (  'Input-Graph'!$K$16*EXP(Intermediate!J360*Intermediate!A360/(2*'Input-Graph'!$K$16*'Input-Graph'!$K$16)  )/SQRT(2*PI()*Intermediate!A360)  )</f>
        <v>-3.1702064210570984</v>
      </c>
      <c r="H360">
        <f t="shared" si="26"/>
        <v>0.25132772865229214</v>
      </c>
      <c r="I360">
        <f>'Input-Graph'!$K$15 - 'Input-Graph'!$N$16/Intermediate!K360</f>
        <v>103.1215</v>
      </c>
      <c r="J360">
        <f t="shared" si="23"/>
        <v>-10634.043762249999</v>
      </c>
      <c r="K360">
        <f>('Input-Graph'!$N$6 - ((2*'Input-Graph'!A360/'Input-Graph'!$N$8) + 'Input-Graph'!$N$9))*'Input-Graph'!$N$7</f>
        <v>1499282</v>
      </c>
    </row>
    <row r="361" spans="1:11">
      <c r="A361" s="5">
        <f xml:space="preserve"> 'Input-Graph'!$K$16 + 'Input-Graph'!$K$22/'Input-Graph'!A361</f>
        <v>3671.7936312754559</v>
      </c>
      <c r="B361">
        <f xml:space="preserve"> SQRT('Input-Graph'!$K$16/(2*PI())) * 'Input-Graph'!$K$22 * EXP(J361/(2*'Input-Graph'!$K$16)) / ('Input-Graph'!A361*A361)</f>
        <v>0.54330251846036681</v>
      </c>
      <c r="C361">
        <f t="shared" si="24"/>
        <v>-3.542123776549563</v>
      </c>
      <c r="D361">
        <f xml:space="preserve"> POWER('Input-Graph'!$K$16,1.5) * EXP(J361/(2*'Input-Graph'!$K$16)) / (A361*SQRT(2*PI()))</f>
        <v>3.7668974613252058</v>
      </c>
      <c r="E361">
        <f t="shared" si="25"/>
        <v>0.22477368477564275</v>
      </c>
      <c r="F361" s="7">
        <f xml:space="preserve"> I361 * NORMDIST(-I361*SQRT(A361)/'Input-Graph'!$K$16,0,1,1)</f>
        <v>2.6555691859351658</v>
      </c>
      <c r="G361" s="7">
        <f xml:space="preserve"> - (  'Input-Graph'!$K$16*EXP(Intermediate!J361*Intermediate!A361/(2*'Input-Graph'!$K$16*'Input-Graph'!$K$16)  )/SQRT(2*PI()*Intermediate!A361)  )</f>
        <v>-3.1728743510696962</v>
      </c>
      <c r="H361">
        <f t="shared" si="26"/>
        <v>0.25077103810147916</v>
      </c>
      <c r="I361">
        <f>'Input-Graph'!$K$15 - 'Input-Graph'!$N$16/Intermediate!K361</f>
        <v>103.1215</v>
      </c>
      <c r="J361">
        <f t="shared" si="23"/>
        <v>-10634.043762249999</v>
      </c>
      <c r="K361">
        <f>('Input-Graph'!$N$6 - ((2*'Input-Graph'!A361/'Input-Graph'!$N$8) + 'Input-Graph'!$N$9))*'Input-Graph'!$N$7</f>
        <v>1499280</v>
      </c>
    </row>
    <row r="362" spans="1:11">
      <c r="A362" s="5">
        <f xml:space="preserve"> 'Input-Graph'!$K$16 + 'Input-Graph'!$K$22/'Input-Graph'!A362</f>
        <v>3670.5115505829554</v>
      </c>
      <c r="B362">
        <f xml:space="preserve"> SQRT('Input-Graph'!$K$16/(2*PI())) * 'Input-Graph'!$K$22 * EXP(J362/(2*'Input-Graph'!$K$16)) / ('Input-Graph'!A362*A362)</f>
        <v>0.54198677093056336</v>
      </c>
      <c r="C362">
        <f t="shared" si="24"/>
        <v>-3.542123776549563</v>
      </c>
      <c r="D362">
        <f xml:space="preserve"> POWER('Input-Graph'!$K$16,1.5) * EXP(J362/(2*'Input-Graph'!$K$16)) / (A362*SQRT(2*PI()))</f>
        <v>3.7682132088550091</v>
      </c>
      <c r="E362">
        <f t="shared" si="25"/>
        <v>0.22608943230544609</v>
      </c>
      <c r="F362" s="7">
        <f xml:space="preserve"> I362 * NORMDIST(-I362*SQRT(A362)/'Input-Graph'!$K$16,0,1,1)</f>
        <v>2.6576704908452178</v>
      </c>
      <c r="G362" s="7">
        <f xml:space="preserve"> - (  'Input-Graph'!$K$16*EXP(Intermediate!J362*Intermediate!A362/(2*'Input-Graph'!$K$16*'Input-Graph'!$K$16)  )/SQRT(2*PI()*Intermediate!A362)  )</f>
        <v>-3.175529921030614</v>
      </c>
      <c r="H362">
        <f t="shared" si="26"/>
        <v>0.25021677305061329</v>
      </c>
      <c r="I362">
        <f>'Input-Graph'!$K$15 - 'Input-Graph'!$N$16/Intermediate!K362</f>
        <v>103.1215</v>
      </c>
      <c r="J362">
        <f t="shared" si="23"/>
        <v>-10634.043762249999</v>
      </c>
      <c r="K362">
        <f>('Input-Graph'!$N$6 - ((2*'Input-Graph'!A362/'Input-Graph'!$N$8) + 'Input-Graph'!$N$9))*'Input-Graph'!$N$7</f>
        <v>1499278</v>
      </c>
    </row>
    <row r="363" spans="1:11">
      <c r="A363" s="5">
        <f xml:space="preserve"> 'Input-Graph'!$K$16 + 'Input-Graph'!$K$22/'Input-Graph'!A363</f>
        <v>3669.2365532091981</v>
      </c>
      <c r="B363">
        <f xml:space="preserve"> SQRT('Input-Graph'!$K$16/(2*PI())) * 'Input-Graph'!$K$22 * EXP(J363/(2*'Input-Graph'!$K$16)) / ('Input-Graph'!A363*A363)</f>
        <v>0.54067738085026285</v>
      </c>
      <c r="C363">
        <f t="shared" si="24"/>
        <v>-3.542123776549563</v>
      </c>
      <c r="D363">
        <f xml:space="preserve"> POWER('Input-Graph'!$K$16,1.5) * EXP(J363/(2*'Input-Graph'!$K$16)) / (A363*SQRT(2*PI()))</f>
        <v>3.7695225989353101</v>
      </c>
      <c r="E363">
        <f t="shared" si="25"/>
        <v>0.22739882238574705</v>
      </c>
      <c r="F363" s="7">
        <f xml:space="preserve"> I363 * NORMDIST(-I363*SQRT(A363)/'Input-Graph'!$K$16,0,1,1)</f>
        <v>2.6597619305573197</v>
      </c>
      <c r="G363" s="7">
        <f xml:space="preserve"> - (  'Input-Graph'!$K$16*EXP(Intermediate!J363*Intermediate!A363/(2*'Input-Graph'!$K$16*'Input-Graph'!$K$16)  )/SQRT(2*PI()*Intermediate!A363)  )</f>
        <v>-3.1781732158246037</v>
      </c>
      <c r="H363">
        <f t="shared" si="26"/>
        <v>0.24966491796872603</v>
      </c>
      <c r="I363">
        <f>'Input-Graph'!$K$15 - 'Input-Graph'!$N$16/Intermediate!K363</f>
        <v>103.1215</v>
      </c>
      <c r="J363">
        <f t="shared" si="23"/>
        <v>-10634.043762249999</v>
      </c>
      <c r="K363">
        <f>('Input-Graph'!$N$6 - ((2*'Input-Graph'!A363/'Input-Graph'!$N$8) + 'Input-Graph'!$N$9))*'Input-Graph'!$N$7</f>
        <v>1499276</v>
      </c>
    </row>
    <row r="364" spans="1:11">
      <c r="A364" s="5">
        <f xml:space="preserve"> 'Input-Graph'!$K$16 + 'Input-Graph'!$K$22/'Input-Graph'!A364</f>
        <v>3667.9685806143593</v>
      </c>
      <c r="B364">
        <f xml:space="preserve"> SQRT('Input-Graph'!$K$16/(2*PI())) * 'Input-Graph'!$K$22 * EXP(J364/(2*'Input-Graph'!$K$16)) / ('Input-Graph'!A364*A364)</f>
        <v>0.53937430225347882</v>
      </c>
      <c r="C364">
        <f t="shared" si="24"/>
        <v>-3.542123776549563</v>
      </c>
      <c r="D364">
        <f xml:space="preserve"> POWER('Input-Graph'!$K$16,1.5) * EXP(J364/(2*'Input-Graph'!$K$16)) / (A364*SQRT(2*PI()))</f>
        <v>3.7708256775320943</v>
      </c>
      <c r="E364">
        <f t="shared" si="25"/>
        <v>0.22870190098253129</v>
      </c>
      <c r="F364" s="7">
        <f xml:space="preserve"> I364 * NORMDIST(-I364*SQRT(A364)/'Input-Graph'!$K$16,0,1,1)</f>
        <v>2.6618435737878885</v>
      </c>
      <c r="G364" s="7">
        <f xml:space="preserve"> - (  'Input-Graph'!$K$16*EXP(Intermediate!J364*Intermediate!A364/(2*'Input-Graph'!$K$16*'Input-Graph'!$K$16)  )/SQRT(2*PI()*Intermediate!A364)  )</f>
        <v>-3.1808043195698317</v>
      </c>
      <c r="H364">
        <f t="shared" si="26"/>
        <v>0.24911545745406682</v>
      </c>
      <c r="I364">
        <f>'Input-Graph'!$K$15 - 'Input-Graph'!$N$16/Intermediate!K364</f>
        <v>103.1215</v>
      </c>
      <c r="J364">
        <f t="shared" si="23"/>
        <v>-10634.043762249999</v>
      </c>
      <c r="K364">
        <f>('Input-Graph'!$N$6 - ((2*'Input-Graph'!A364/'Input-Graph'!$N$8) + 'Input-Graph'!$N$9))*'Input-Graph'!$N$7</f>
        <v>1499274</v>
      </c>
    </row>
    <row r="365" spans="1:11">
      <c r="A365" s="5">
        <f xml:space="preserve"> 'Input-Graph'!$K$16 + 'Input-Graph'!$K$22/'Input-Graph'!A365</f>
        <v>3666.7075749019095</v>
      </c>
      <c r="B365">
        <f xml:space="preserve"> SQRT('Input-Graph'!$K$16/(2*PI())) * 'Input-Graph'!$K$22 * EXP(J365/(2*'Input-Graph'!$K$16)) / ('Input-Graph'!A365*A365)</f>
        <v>0.5380774896162871</v>
      </c>
      <c r="C365">
        <f t="shared" si="24"/>
        <v>-3.542123776549563</v>
      </c>
      <c r="D365">
        <f xml:space="preserve"> POWER('Input-Graph'!$K$16,1.5) * EXP(J365/(2*'Input-Graph'!$K$16)) / (A365*SQRT(2*PI()))</f>
        <v>3.7721224901692856</v>
      </c>
      <c r="E365">
        <f t="shared" si="25"/>
        <v>0.22999871361972257</v>
      </c>
      <c r="F365" s="7">
        <f xml:space="preserve"> I365 * NORMDIST(-I365*SQRT(A365)/'Input-Graph'!$K$16,0,1,1)</f>
        <v>2.6639154886230632</v>
      </c>
      <c r="G365" s="7">
        <f xml:space="preserve"> - (  'Input-Graph'!$K$16*EXP(Intermediate!J365*Intermediate!A365/(2*'Input-Graph'!$K$16*'Input-Graph'!$K$16)  )/SQRT(2*PI()*Intermediate!A365)  )</f>
        <v>-3.1834233156263969</v>
      </c>
      <c r="H365">
        <f t="shared" si="26"/>
        <v>0.2485683762326758</v>
      </c>
      <c r="I365">
        <f>'Input-Graph'!$K$15 - 'Input-Graph'!$N$16/Intermediate!K365</f>
        <v>103.1215</v>
      </c>
      <c r="J365">
        <f t="shared" si="23"/>
        <v>-10634.043762249999</v>
      </c>
      <c r="K365">
        <f>('Input-Graph'!$N$6 - ((2*'Input-Graph'!A365/'Input-Graph'!$N$8) + 'Input-Graph'!$N$9))*'Input-Graph'!$N$7</f>
        <v>1499272</v>
      </c>
    </row>
    <row r="366" spans="1:11">
      <c r="A366" s="5">
        <f xml:space="preserve"> 'Input-Graph'!$K$16 + 'Input-Graph'!$K$22/'Input-Graph'!A366</f>
        <v>3665.4534788098026</v>
      </c>
      <c r="B366">
        <f xml:space="preserve"> SQRT('Input-Graph'!$K$16/(2*PI())) * 'Input-Graph'!$K$22 * EXP(J366/(2*'Input-Graph'!$K$16)) / ('Input-Graph'!A366*A366)</f>
        <v>0.53678689785152478</v>
      </c>
      <c r="C366">
        <f t="shared" si="24"/>
        <v>-3.542123776549563</v>
      </c>
      <c r="D366">
        <f xml:space="preserve"> POWER('Input-Graph'!$K$16,1.5) * EXP(J366/(2*'Input-Graph'!$K$16)) / (A366*SQRT(2*PI()))</f>
        <v>3.7734130819340472</v>
      </c>
      <c r="E366">
        <f t="shared" si="25"/>
        <v>0.23128930538448422</v>
      </c>
      <c r="F366" s="7">
        <f xml:space="preserve"> I366 * NORMDIST(-I366*SQRT(A366)/'Input-Graph'!$K$16,0,1,1)</f>
        <v>2.6659777425260081</v>
      </c>
      <c r="G366" s="7">
        <f xml:space="preserve"> - (  'Input-Graph'!$K$16*EXP(Intermediate!J366*Intermediate!A366/(2*'Input-Graph'!$K$16*'Input-Graph'!$K$16)  )/SQRT(2*PI()*Intermediate!A366)  )</f>
        <v>-3.1860302866047219</v>
      </c>
      <c r="H366">
        <f t="shared" si="26"/>
        <v>0.2480236591572953</v>
      </c>
      <c r="I366">
        <f>'Input-Graph'!$K$15 - 'Input-Graph'!$N$16/Intermediate!K366</f>
        <v>103.1215</v>
      </c>
      <c r="J366">
        <f t="shared" si="23"/>
        <v>-10634.043762249999</v>
      </c>
      <c r="K366">
        <f>('Input-Graph'!$N$6 - ((2*'Input-Graph'!A366/'Input-Graph'!$N$8) + 'Input-Graph'!$N$9))*'Input-Graph'!$N$7</f>
        <v>1499270</v>
      </c>
    </row>
    <row r="367" spans="1:11">
      <c r="A367" s="5">
        <f xml:space="preserve"> 'Input-Graph'!$K$16 + 'Input-Graph'!$K$22/'Input-Graph'!A367</f>
        <v>3664.2062357018049</v>
      </c>
      <c r="B367">
        <f xml:space="preserve"> SQRT('Input-Graph'!$K$16/(2*PI())) * 'Input-Graph'!$K$22 * EXP(J367/(2*'Input-Graph'!$K$16)) / ('Input-Graph'!A367*A367)</f>
        <v>0.53550248230356423</v>
      </c>
      <c r="C367">
        <f t="shared" si="24"/>
        <v>-3.542123776549563</v>
      </c>
      <c r="D367">
        <f xml:space="preserve"> POWER('Input-Graph'!$K$16,1.5) * EXP(J367/(2*'Input-Graph'!$K$16)) / (A367*SQRT(2*PI()))</f>
        <v>3.7746974974820087</v>
      </c>
      <c r="E367">
        <f t="shared" si="25"/>
        <v>0.23257372093244566</v>
      </c>
      <c r="F367" s="7">
        <f xml:space="preserve"> I367 * NORMDIST(-I367*SQRT(A367)/'Input-Graph'!$K$16,0,1,1)</f>
        <v>2.6680304023437933</v>
      </c>
      <c r="G367" s="7">
        <f xml:space="preserve"> - (  'Input-Graph'!$K$16*EXP(Intermediate!J367*Intermediate!A367/(2*'Input-Graph'!$K$16*'Input-Graph'!$K$16)  )/SQRT(2*PI()*Intermediate!A367)  )</f>
        <v>-3.1886253143738474</v>
      </c>
      <c r="H367">
        <f t="shared" si="26"/>
        <v>0.24748129120595586</v>
      </c>
      <c r="I367">
        <f>'Input-Graph'!$K$15 - 'Input-Graph'!$N$16/Intermediate!K367</f>
        <v>103.1215</v>
      </c>
      <c r="J367">
        <f t="shared" si="23"/>
        <v>-10634.043762249999</v>
      </c>
      <c r="K367">
        <f>('Input-Graph'!$N$6 - ((2*'Input-Graph'!A367/'Input-Graph'!$N$8) + 'Input-Graph'!$N$9))*'Input-Graph'!$N$7</f>
        <v>1499268</v>
      </c>
    </row>
    <row r="368" spans="1:11">
      <c r="A368" s="5">
        <f xml:space="preserve"> 'Input-Graph'!$K$16 + 'Input-Graph'!$K$22/'Input-Graph'!A368</f>
        <v>3662.9657895589739</v>
      </c>
      <c r="B368">
        <f xml:space="preserve"> SQRT('Input-Graph'!$K$16/(2*PI())) * 'Input-Graph'!$K$22 * EXP(J368/(2*'Input-Graph'!$K$16)) / ('Input-Graph'!A368*A368)</f>
        <v>0.53422419874316285</v>
      </c>
      <c r="C368">
        <f t="shared" si="24"/>
        <v>-3.542123776549563</v>
      </c>
      <c r="D368">
        <f xml:space="preserve"> POWER('Input-Graph'!$K$16,1.5) * EXP(J368/(2*'Input-Graph'!$K$16)) / (A368*SQRT(2*PI()))</f>
        <v>3.7759757810424102</v>
      </c>
      <c r="E368">
        <f t="shared" si="25"/>
        <v>0.23385200449284715</v>
      </c>
      <c r="F368" s="7">
        <f xml:space="preserve"> I368 * NORMDIST(-I368*SQRT(A368)/'Input-Graph'!$K$16,0,1,1)</f>
        <v>2.6700735343143349</v>
      </c>
      <c r="G368" s="7">
        <f xml:space="preserve"> - (  'Input-Graph'!$K$16*EXP(Intermediate!J368*Intermediate!A368/(2*'Input-Graph'!$K$16*'Input-Graph'!$K$16)  )/SQRT(2*PI()*Intermediate!A368)  )</f>
        <v>-3.1912084800696157</v>
      </c>
      <c r="H368">
        <f t="shared" si="26"/>
        <v>0.24694125748072926</v>
      </c>
      <c r="I368">
        <f>'Input-Graph'!$K$15 - 'Input-Graph'!$N$16/Intermediate!K368</f>
        <v>103.1215</v>
      </c>
      <c r="J368">
        <f t="shared" si="23"/>
        <v>-10634.043762249999</v>
      </c>
      <c r="K368">
        <f>('Input-Graph'!$N$6 - ((2*'Input-Graph'!A368/'Input-Graph'!$N$8) + 'Input-Graph'!$N$9))*'Input-Graph'!$N$7</f>
        <v>1499266</v>
      </c>
    </row>
    <row r="369" spans="1:11">
      <c r="A369" s="5">
        <f xml:space="preserve"> 'Input-Graph'!$K$16 + 'Input-Graph'!$K$22/'Input-Graph'!A369</f>
        <v>3661.7320849712669</v>
      </c>
      <c r="B369">
        <f xml:space="preserve"> SQRT('Input-Graph'!$K$16/(2*PI())) * 'Input-Graph'!$K$22 * EXP(J369/(2*'Input-Graph'!$K$16)) / ('Input-Graph'!A369*A369)</f>
        <v>0.53295200336238591</v>
      </c>
      <c r="C369">
        <f t="shared" si="24"/>
        <v>-3.542123776549563</v>
      </c>
      <c r="D369">
        <f xml:space="preserve"> POWER('Input-Graph'!$K$16,1.5) * EXP(J369/(2*'Input-Graph'!$K$16)) / (A369*SQRT(2*PI()))</f>
        <v>3.7772479764231868</v>
      </c>
      <c r="E369">
        <f t="shared" si="25"/>
        <v>0.23512419987362376</v>
      </c>
      <c r="F369" s="7">
        <f xml:space="preserve"> I369 * NORMDIST(-I369*SQRT(A369)/'Input-Graph'!$K$16,0,1,1)</f>
        <v>2.6721072040732952</v>
      </c>
      <c r="G369" s="7">
        <f xml:space="preserve"> - (  'Input-Graph'!$K$16*EXP(Intermediate!J369*Intermediate!A369/(2*'Input-Graph'!$K$16*'Input-Graph'!$K$16)  )/SQRT(2*PI()*Intermediate!A369)  )</f>
        <v>-3.1937798641027424</v>
      </c>
      <c r="H369">
        <f t="shared" si="26"/>
        <v>0.24640354320656233</v>
      </c>
      <c r="I369">
        <f>'Input-Graph'!$K$15 - 'Input-Graph'!$N$16/Intermediate!K369</f>
        <v>103.1215</v>
      </c>
      <c r="J369">
        <f t="shared" si="23"/>
        <v>-10634.043762249999</v>
      </c>
      <c r="K369">
        <f>('Input-Graph'!$N$6 - ((2*'Input-Graph'!A369/'Input-Graph'!$N$8) + 'Input-Graph'!$N$9))*'Input-Graph'!$N$7</f>
        <v>1499264</v>
      </c>
    </row>
    <row r="370" spans="1:11">
      <c r="A370" s="5">
        <f xml:space="preserve"> 'Input-Graph'!$K$16 + 'Input-Graph'!$K$22/'Input-Graph'!A370</f>
        <v>3660.5050671292925</v>
      </c>
      <c r="B370">
        <f xml:space="preserve"> SQRT('Input-Graph'!$K$16/(2*PI())) * 'Input-Graph'!$K$22 * EXP(J370/(2*'Input-Graph'!$K$16)) / ('Input-Graph'!A370*A370)</f>
        <v>0.53168585276960245</v>
      </c>
      <c r="C370">
        <f t="shared" si="24"/>
        <v>-3.542123776549563</v>
      </c>
      <c r="D370">
        <f xml:space="preserve"> POWER('Input-Graph'!$K$16,1.5) * EXP(J370/(2*'Input-Graph'!$K$16)) / (A370*SQRT(2*PI()))</f>
        <v>3.7785141270159701</v>
      </c>
      <c r="E370">
        <f t="shared" si="25"/>
        <v>0.23639035046640711</v>
      </c>
      <c r="F370" s="7">
        <f xml:space="preserve"> I370 * NORMDIST(-I370*SQRT(A370)/'Input-Graph'!$K$16,0,1,1)</f>
        <v>2.6741314766607953</v>
      </c>
      <c r="G370" s="7">
        <f xml:space="preserve"> - (  'Input-Graph'!$K$16*EXP(Intermediate!J370*Intermediate!A370/(2*'Input-Graph'!$K$16*'Input-Graph'!$K$16)  )/SQRT(2*PI()*Intermediate!A370)  )</f>
        <v>-3.1963395461667958</v>
      </c>
      <c r="H370">
        <f t="shared" si="26"/>
        <v>0.24586813373000904</v>
      </c>
      <c r="I370">
        <f>'Input-Graph'!$K$15 - 'Input-Graph'!$N$16/Intermediate!K370</f>
        <v>103.1215</v>
      </c>
      <c r="J370">
        <f t="shared" si="23"/>
        <v>-10634.043762249999</v>
      </c>
      <c r="K370">
        <f>('Input-Graph'!$N$6 - ((2*'Input-Graph'!A370/'Input-Graph'!$N$8) + 'Input-Graph'!$N$9))*'Input-Graph'!$N$7</f>
        <v>1499262</v>
      </c>
    </row>
    <row r="371" spans="1:11">
      <c r="A371" s="5">
        <f xml:space="preserve"> 'Input-Graph'!$K$16 + 'Input-Graph'!$K$22/'Input-Graph'!A371</f>
        <v>3659.2846818161938</v>
      </c>
      <c r="B371">
        <f xml:space="preserve"> SQRT('Input-Graph'!$K$16/(2*PI())) * 'Input-Graph'!$K$22 * EXP(J371/(2*'Input-Graph'!$K$16)) / ('Input-Graph'!A371*A371)</f>
        <v>0.53042570398455136</v>
      </c>
      <c r="C371">
        <f t="shared" si="24"/>
        <v>-3.542123776549563</v>
      </c>
      <c r="D371">
        <f xml:space="preserve"> POWER('Input-Graph'!$K$16,1.5) * EXP(J371/(2*'Input-Graph'!$K$16)) / (A371*SQRT(2*PI()))</f>
        <v>3.7797742758010213</v>
      </c>
      <c r="E371">
        <f t="shared" si="25"/>
        <v>0.23765049925145831</v>
      </c>
      <c r="F371" s="7">
        <f xml:space="preserve"> I371 * NORMDIST(-I371*SQRT(A371)/'Input-Graph'!$K$16,0,1,1)</f>
        <v>2.6761464165280868</v>
      </c>
      <c r="G371" s="7">
        <f xml:space="preserve"> - (  'Input-Graph'!$K$16*EXP(Intermediate!J371*Intermediate!A371/(2*'Input-Graph'!$K$16*'Input-Graph'!$K$16)  )/SQRT(2*PI()*Intermediate!A371)  )</f>
        <v>-3.1988876052460538</v>
      </c>
      <c r="H371">
        <f t="shared" si="26"/>
        <v>0.24533501451804263</v>
      </c>
      <c r="I371">
        <f>'Input-Graph'!$K$15 - 'Input-Graph'!$N$16/Intermediate!K371</f>
        <v>103.1215</v>
      </c>
      <c r="J371">
        <f t="shared" si="23"/>
        <v>-10634.043762249999</v>
      </c>
      <c r="K371">
        <f>('Input-Graph'!$N$6 - ((2*'Input-Graph'!A371/'Input-Graph'!$N$8) + 'Input-Graph'!$N$9))*'Input-Graph'!$N$7</f>
        <v>1499260</v>
      </c>
    </row>
    <row r="372" spans="1:11">
      <c r="A372" s="5">
        <f xml:space="preserve"> 'Input-Graph'!$K$16 + 'Input-Graph'!$K$22/'Input-Graph'!A372</f>
        <v>3658.0708753996614</v>
      </c>
      <c r="B372">
        <f xml:space="preserve"> SQRT('Input-Graph'!$K$16/(2*PI())) * 'Input-Graph'!$K$22 * EXP(J372/(2*'Input-Graph'!$K$16)) / ('Input-Graph'!A372*A372)</f>
        <v>0.52917151443347843</v>
      </c>
      <c r="C372">
        <f t="shared" si="24"/>
        <v>-3.542123776549563</v>
      </c>
      <c r="D372">
        <f xml:space="preserve"> POWER('Input-Graph'!$K$16,1.5) * EXP(J372/(2*'Input-Graph'!$K$16)) / (A372*SQRT(2*PI()))</f>
        <v>3.7810284653520942</v>
      </c>
      <c r="E372">
        <f t="shared" si="25"/>
        <v>0.23890468880253124</v>
      </c>
      <c r="F372" s="7">
        <f xml:space="preserve"> I372 * NORMDIST(-I372*SQRT(A372)/'Input-Graph'!$K$16,0,1,1)</f>
        <v>2.678152087544091</v>
      </c>
      <c r="G372" s="7">
        <f xml:space="preserve"> - (  'Input-Graph'!$K$16*EXP(Intermediate!J372*Intermediate!A372/(2*'Input-Graph'!$K$16*'Input-Graph'!$K$16)  )/SQRT(2*PI()*Intermediate!A372)  )</f>
        <v>-3.2014241196232822</v>
      </c>
      <c r="H372">
        <f t="shared" si="26"/>
        <v>0.2448041711568183</v>
      </c>
      <c r="I372">
        <f>'Input-Graph'!$K$15 - 'Input-Graph'!$N$16/Intermediate!K372</f>
        <v>103.1215</v>
      </c>
      <c r="J372">
        <f t="shared" si="23"/>
        <v>-10634.043762249999</v>
      </c>
      <c r="K372">
        <f>('Input-Graph'!$N$6 - ((2*'Input-Graph'!A372/'Input-Graph'!$N$8) + 'Input-Graph'!$N$9))*'Input-Graph'!$N$7</f>
        <v>1499258</v>
      </c>
    </row>
    <row r="373" spans="1:11">
      <c r="A373" s="5">
        <f xml:space="preserve"> 'Input-Graph'!$K$16 + 'Input-Graph'!$K$22/'Input-Graph'!A373</f>
        <v>3656.8635948240785</v>
      </c>
      <c r="B373">
        <f xml:space="preserve"> SQRT('Input-Graph'!$K$16/(2*PI())) * 'Input-Graph'!$K$22 * EXP(J373/(2*'Input-Graph'!$K$16)) / ('Input-Graph'!A373*A373)</f>
        <v>0.52792324194434126</v>
      </c>
      <c r="C373">
        <f t="shared" si="24"/>
        <v>-3.542123776549563</v>
      </c>
      <c r="D373">
        <f xml:space="preserve"> POWER('Input-Graph'!$K$16,1.5) * EXP(J373/(2*'Input-Graph'!$K$16)) / (A373*SQRT(2*PI()))</f>
        <v>3.7822767378412312</v>
      </c>
      <c r="E373">
        <f t="shared" si="25"/>
        <v>0.24015296129166819</v>
      </c>
      <c r="F373" s="7">
        <f xml:space="preserve"> I373 * NORMDIST(-I373*SQRT(A373)/'Input-Graph'!$K$16,0,1,1)</f>
        <v>2.6801485530018998</v>
      </c>
      <c r="G373" s="7">
        <f xml:space="preserve"> - (  'Input-Graph'!$K$16*EXP(Intermediate!J373*Intermediate!A373/(2*'Input-Graph'!$K$16*'Input-Graph'!$K$16)  )/SQRT(2*PI()*Intermediate!A373)  )</f>
        <v>-3.2039491668873907</v>
      </c>
      <c r="H373">
        <f t="shared" si="26"/>
        <v>0.24427558935051863</v>
      </c>
      <c r="I373">
        <f>'Input-Graph'!$K$15 - 'Input-Graph'!$N$16/Intermediate!K373</f>
        <v>103.1215</v>
      </c>
      <c r="J373">
        <f t="shared" si="23"/>
        <v>-10634.043762249999</v>
      </c>
      <c r="K373">
        <f>('Input-Graph'!$N$6 - ((2*'Input-Graph'!A373/'Input-Graph'!$N$8) + 'Input-Graph'!$N$9))*'Input-Graph'!$N$7</f>
        <v>1499256</v>
      </c>
    </row>
    <row r="374" spans="1:11">
      <c r="A374" s="5">
        <f xml:space="preserve"> 'Input-Graph'!$K$16 + 'Input-Graph'!$K$22/'Input-Graph'!A374</f>
        <v>3655.6627876027878</v>
      </c>
      <c r="B374">
        <f xml:space="preserve"> SQRT('Input-Graph'!$K$16/(2*PI())) * 'Input-Graph'!$K$22 * EXP(J374/(2*'Input-Graph'!$K$16)) / ('Input-Graph'!A374*A374)</f>
        <v>0.52668084474208265</v>
      </c>
      <c r="C374">
        <f t="shared" si="24"/>
        <v>-3.542123776549563</v>
      </c>
      <c r="D374">
        <f xml:space="preserve"> POWER('Input-Graph'!$K$16,1.5) * EXP(J374/(2*'Input-Graph'!$K$16)) / (A374*SQRT(2*PI()))</f>
        <v>3.7835191350434902</v>
      </c>
      <c r="E374">
        <f t="shared" si="25"/>
        <v>0.24139535849392724</v>
      </c>
      <c r="F374" s="7">
        <f xml:space="preserve"> I374 * NORMDIST(-I374*SQRT(A374)/'Input-Graph'!$K$16,0,1,1)</f>
        <v>2.6821358756252125</v>
      </c>
      <c r="G374" s="7">
        <f xml:space="preserve"> - (  'Input-Graph'!$K$16*EXP(Intermediate!J374*Intermediate!A374/(2*'Input-Graph'!$K$16*'Input-Graph'!$K$16)  )/SQRT(2*PI()*Intermediate!A374)  )</f>
        <v>-3.206462823941012</v>
      </c>
      <c r="H374">
        <f t="shared" si="26"/>
        <v>0.24374925492021049</v>
      </c>
      <c r="I374">
        <f>'Input-Graph'!$K$15 - 'Input-Graph'!$N$16/Intermediate!K374</f>
        <v>103.1215</v>
      </c>
      <c r="J374">
        <f t="shared" si="23"/>
        <v>-10634.043762249999</v>
      </c>
      <c r="K374">
        <f>('Input-Graph'!$N$6 - ((2*'Input-Graph'!A374/'Input-Graph'!$N$8) + 'Input-Graph'!$N$9))*'Input-Graph'!$N$7</f>
        <v>1499254</v>
      </c>
    </row>
    <row r="375" spans="1:11">
      <c r="A375" s="5">
        <f xml:space="preserve"> 'Input-Graph'!$K$16 + 'Input-Graph'!$K$22/'Input-Graph'!A375</f>
        <v>3654.4684018104886</v>
      </c>
      <c r="B375">
        <f xml:space="preserve"> SQRT('Input-Graph'!$K$16/(2*PI())) * 'Input-Graph'!$K$22 * EXP(J375/(2*'Input-Graph'!$K$16)) / ('Input-Graph'!A375*A375)</f>
        <v>0.52544428144397048</v>
      </c>
      <c r="C375">
        <f t="shared" si="24"/>
        <v>-3.542123776549563</v>
      </c>
      <c r="D375">
        <f xml:space="preserve"> POWER('Input-Graph'!$K$16,1.5) * EXP(J375/(2*'Input-Graph'!$K$16)) / (A375*SQRT(2*PI()))</f>
        <v>3.7847556983416015</v>
      </c>
      <c r="E375">
        <f t="shared" si="25"/>
        <v>0.24263192179203852</v>
      </c>
      <c r="F375" s="7">
        <f xml:space="preserve"> I375 * NORMDIST(-I375*SQRT(A375)/'Input-Graph'!$K$16,0,1,1)</f>
        <v>2.6841141175745618</v>
      </c>
      <c r="G375" s="7">
        <f xml:space="preserve"> - (  'Input-Graph'!$K$16*EXP(Intermediate!J375*Intermediate!A375/(2*'Input-Graph'!$K$16*'Input-Graph'!$K$16)  )/SQRT(2*PI()*Intermediate!A375)  )</f>
        <v>-3.208965167007964</v>
      </c>
      <c r="H375">
        <f t="shared" si="26"/>
        <v>0.2432251538026069</v>
      </c>
      <c r="I375">
        <f>'Input-Graph'!$K$15 - 'Input-Graph'!$N$16/Intermediate!K375</f>
        <v>103.1215</v>
      </c>
      <c r="J375">
        <f t="shared" si="23"/>
        <v>-10634.043762249999</v>
      </c>
      <c r="K375">
        <f>('Input-Graph'!$N$6 - ((2*'Input-Graph'!A375/'Input-Graph'!$N$8) + 'Input-Graph'!$N$9))*'Input-Graph'!$N$7</f>
        <v>1499252</v>
      </c>
    </row>
    <row r="376" spans="1:11">
      <c r="A376" s="5">
        <f xml:space="preserve"> 'Input-Graph'!$K$16 + 'Input-Graph'!$K$22/'Input-Graph'!A376</f>
        <v>3653.2803860757476</v>
      </c>
      <c r="B376">
        <f xml:space="preserve"> SQRT('Input-Graph'!$K$16/(2*PI())) * 'Input-Graph'!$K$22 * EXP(J376/(2*'Input-Graph'!$K$16)) / ('Input-Graph'!A376*A376)</f>
        <v>0.52421351105500269</v>
      </c>
      <c r="C376">
        <f t="shared" si="24"/>
        <v>-3.542123776549563</v>
      </c>
      <c r="D376">
        <f xml:space="preserve"> POWER('Input-Graph'!$K$16,1.5) * EXP(J376/(2*'Input-Graph'!$K$16)) / (A376*SQRT(2*PI()))</f>
        <v>3.7859864687305707</v>
      </c>
      <c r="E376">
        <f t="shared" si="25"/>
        <v>0.24386269218100765</v>
      </c>
      <c r="F376" s="7">
        <f xml:space="preserve"> I376 * NORMDIST(-I376*SQRT(A376)/'Input-Graph'!$K$16,0,1,1)</f>
        <v>2.6860833404536923</v>
      </c>
      <c r="G376" s="7">
        <f xml:space="preserve"> - (  'Input-Graph'!$K$16*EXP(Intermediate!J376*Intermediate!A376/(2*'Input-Graph'!$K$16*'Input-Graph'!$K$16)  )/SQRT(2*PI()*Intermediate!A376)  )</f>
        <v>-3.2114562716406296</v>
      </c>
      <c r="H376">
        <f t="shared" si="26"/>
        <v>0.24270327204907316</v>
      </c>
      <c r="I376">
        <f>'Input-Graph'!$K$15 - 'Input-Graph'!$N$16/Intermediate!K376</f>
        <v>103.1215</v>
      </c>
      <c r="J376">
        <f t="shared" si="23"/>
        <v>-10634.043762249999</v>
      </c>
      <c r="K376">
        <f>('Input-Graph'!$N$6 - ((2*'Input-Graph'!A376/'Input-Graph'!$N$8) + 'Input-Graph'!$N$9))*'Input-Graph'!$N$7</f>
        <v>1499250</v>
      </c>
    </row>
    <row r="377" spans="1:11">
      <c r="A377" s="5">
        <f xml:space="preserve"> 'Input-Graph'!$K$16 + 'Input-Graph'!$K$22/'Input-Graph'!A377</f>
        <v>3652.0986895736387</v>
      </c>
      <c r="B377">
        <f xml:space="preserve"> SQRT('Input-Graph'!$K$16/(2*PI())) * 'Input-Graph'!$K$22 * EXP(J377/(2*'Input-Graph'!$K$16)) / ('Input-Graph'!A377*A377)</f>
        <v>0.52298849296337668</v>
      </c>
      <c r="C377">
        <f t="shared" si="24"/>
        <v>-3.542123776549563</v>
      </c>
      <c r="D377">
        <f xml:space="preserve"> POWER('Input-Graph'!$K$16,1.5) * EXP(J377/(2*'Input-Graph'!$K$16)) / (A377*SQRT(2*PI()))</f>
        <v>3.7872114868221964</v>
      </c>
      <c r="E377">
        <f t="shared" si="25"/>
        <v>0.24508771027263343</v>
      </c>
      <c r="F377" s="7">
        <f xml:space="preserve"> I377 * NORMDIST(-I377*SQRT(A377)/'Input-Graph'!$K$16,0,1,1)</f>
        <v>2.6880436053154666</v>
      </c>
      <c r="G377" s="7">
        <f xml:space="preserve"> - (  'Input-Graph'!$K$16*EXP(Intermediate!J377*Intermediate!A377/(2*'Input-Graph'!$K$16*'Input-Graph'!$K$16)  )/SQRT(2*PI()*Intermediate!A377)  )</f>
        <v>-3.213936212727234</v>
      </c>
      <c r="H377">
        <f t="shared" si="26"/>
        <v>0.24218359582424265</v>
      </c>
      <c r="I377">
        <f>'Input-Graph'!$K$15 - 'Input-Graph'!$N$16/Intermediate!K377</f>
        <v>103.1215</v>
      </c>
      <c r="J377">
        <f t="shared" si="23"/>
        <v>-10634.043762249999</v>
      </c>
      <c r="K377">
        <f>('Input-Graph'!$N$6 - ((2*'Input-Graph'!A377/'Input-Graph'!$N$8) + 'Input-Graph'!$N$9))*'Input-Graph'!$N$7</f>
        <v>1499248</v>
      </c>
    </row>
    <row r="378" spans="1:11">
      <c r="A378" s="5">
        <f xml:space="preserve"> 'Input-Graph'!$K$16 + 'Input-Graph'!$K$22/'Input-Graph'!A378</f>
        <v>3650.9232620184903</v>
      </c>
      <c r="B378">
        <f xml:space="preserve"> SQRT('Input-Graph'!$K$16/(2*PI())) * 'Input-Graph'!$K$22 * EXP(J378/(2*'Input-Graph'!$K$16)) / ('Input-Graph'!A378*A378)</f>
        <v>0.52176918693602303</v>
      </c>
      <c r="C378">
        <f t="shared" si="24"/>
        <v>-3.542123776549563</v>
      </c>
      <c r="D378">
        <f xml:space="preserve"> POWER('Input-Graph'!$K$16,1.5) * EXP(J378/(2*'Input-Graph'!$K$16)) / (A378*SQRT(2*PI()))</f>
        <v>3.78843079284955</v>
      </c>
      <c r="E378">
        <f t="shared" si="25"/>
        <v>0.24630701629998697</v>
      </c>
      <c r="F378" s="7">
        <f xml:space="preserve"> I378 * NORMDIST(-I378*SQRT(A378)/'Input-Graph'!$K$16,0,1,1)</f>
        <v>2.6899949726682779</v>
      </c>
      <c r="G378" s="7">
        <f xml:space="preserve"> - (  'Input-Graph'!$K$16*EXP(Intermediate!J378*Intermediate!A378/(2*'Input-Graph'!$K$16*'Input-Graph'!$K$16)  )/SQRT(2*PI()*Intermediate!A378)  )</f>
        <v>-3.216405064499039</v>
      </c>
      <c r="H378">
        <f t="shared" si="26"/>
        <v>0.24166611140524896</v>
      </c>
      <c r="I378">
        <f>'Input-Graph'!$K$15 - 'Input-Graph'!$N$16/Intermediate!K378</f>
        <v>103.1215</v>
      </c>
      <c r="J378">
        <f t="shared" si="23"/>
        <v>-10634.043762249999</v>
      </c>
      <c r="K378">
        <f>('Input-Graph'!$N$6 - ((2*'Input-Graph'!A378/'Input-Graph'!$N$8) + 'Input-Graph'!$N$9))*'Input-Graph'!$N$7</f>
        <v>1499246</v>
      </c>
    </row>
    <row r="379" spans="1:11">
      <c r="A379" s="5">
        <f xml:space="preserve"> 'Input-Graph'!$K$16 + 'Input-Graph'!$K$22/'Input-Graph'!A379</f>
        <v>3649.7540536567558</v>
      </c>
      <c r="B379">
        <f xml:space="preserve"> SQRT('Input-Graph'!$K$16/(2*PI())) * 'Input-Graph'!$K$22 * EXP(J379/(2*'Input-Graph'!$K$16)) / ('Input-Graph'!A379*A379)</f>
        <v>0.5205555531142001</v>
      </c>
      <c r="C379">
        <f t="shared" si="24"/>
        <v>-3.542123776549563</v>
      </c>
      <c r="D379">
        <f xml:space="preserve"> POWER('Input-Graph'!$K$16,1.5) * EXP(J379/(2*'Input-Graph'!$K$16)) / (A379*SQRT(2*PI()))</f>
        <v>3.7896444266713725</v>
      </c>
      <c r="E379">
        <f t="shared" si="25"/>
        <v>0.24752065012180946</v>
      </c>
      <c r="F379" s="7">
        <f xml:space="preserve"> I379 * NORMDIST(-I379*SQRT(A379)/'Input-Graph'!$K$16,0,1,1)</f>
        <v>2.691937502481716</v>
      </c>
      <c r="G379" s="7">
        <f xml:space="preserve"> - (  'Input-Graph'!$K$16*EXP(Intermediate!J379*Intermediate!A379/(2*'Input-Graph'!$K$16*'Input-Graph'!$K$16)  )/SQRT(2*PI()*Intermediate!A379)  )</f>
        <v>-3.2188629005374261</v>
      </c>
      <c r="H379">
        <f t="shared" si="26"/>
        <v>0.24115080518029952</v>
      </c>
      <c r="I379">
        <f>'Input-Graph'!$K$15 - 'Input-Graph'!$N$16/Intermediate!K379</f>
        <v>103.1215</v>
      </c>
      <c r="J379">
        <f t="shared" si="23"/>
        <v>-10634.043762249999</v>
      </c>
      <c r="K379">
        <f>('Input-Graph'!$N$6 - ((2*'Input-Graph'!A379/'Input-Graph'!$N$8) + 'Input-Graph'!$N$9))*'Input-Graph'!$N$7</f>
        <v>1499244</v>
      </c>
    </row>
    <row r="380" spans="1:11">
      <c r="A380" s="5">
        <f xml:space="preserve"> 'Input-Graph'!$K$16 + 'Input-Graph'!$K$22/'Input-Graph'!A380</f>
        <v>3648.5910152599904</v>
      </c>
      <c r="B380">
        <f xml:space="preserve"> SQRT('Input-Graph'!$K$16/(2*PI())) * 'Input-Graph'!$K$22 * EXP(J380/(2*'Input-Graph'!$K$16)) / ('Input-Graph'!A380*A380)</f>
        <v>0.51934755200915117</v>
      </c>
      <c r="C380">
        <f t="shared" si="24"/>
        <v>-3.542123776549563</v>
      </c>
      <c r="D380">
        <f xml:space="preserve"> POWER('Input-Graph'!$K$16,1.5) * EXP(J380/(2*'Input-Graph'!$K$16)) / (A380*SQRT(2*PI()))</f>
        <v>3.790852427776422</v>
      </c>
      <c r="E380">
        <f t="shared" si="25"/>
        <v>0.24872865122685894</v>
      </c>
      <c r="F380" s="7">
        <f xml:space="preserve"> I380 * NORMDIST(-I380*SQRT(A380)/'Input-Graph'!$K$16,0,1,1)</f>
        <v>2.6938712541926364</v>
      </c>
      <c r="G380" s="7">
        <f xml:space="preserve"> - (  'Input-Graph'!$K$16*EXP(Intermediate!J380*Intermediate!A380/(2*'Input-Graph'!$K$16*'Input-Graph'!$K$16)  )/SQRT(2*PI()*Intermediate!A380)  )</f>
        <v>-3.2213097937809221</v>
      </c>
      <c r="H380">
        <f t="shared" si="26"/>
        <v>0.24063766364772432</v>
      </c>
      <c r="I380">
        <f>'Input-Graph'!$K$15 - 'Input-Graph'!$N$16/Intermediate!K380</f>
        <v>103.1215</v>
      </c>
      <c r="J380">
        <f t="shared" si="23"/>
        <v>-10634.043762249999</v>
      </c>
      <c r="K380">
        <f>('Input-Graph'!$N$6 - ((2*'Input-Graph'!A380/'Input-Graph'!$N$8) + 'Input-Graph'!$N$9))*'Input-Graph'!$N$7</f>
        <v>1499242</v>
      </c>
    </row>
    <row r="381" spans="1:11">
      <c r="A381" s="5">
        <f xml:space="preserve"> 'Input-Graph'!$K$16 + 'Input-Graph'!$K$22/'Input-Graph'!A381</f>
        <v>3647.4340981179453</v>
      </c>
      <c r="B381">
        <f xml:space="preserve"> SQRT('Input-Graph'!$K$16/(2*PI())) * 'Input-Graph'!$K$22 * EXP(J381/(2*'Input-Graph'!$K$16)) / ('Input-Graph'!A381*A381)</f>
        <v>0.5181451444978209</v>
      </c>
      <c r="C381">
        <f t="shared" si="24"/>
        <v>-3.542123776549563</v>
      </c>
      <c r="D381">
        <f xml:space="preserve"> POWER('Input-Graph'!$K$16,1.5) * EXP(J381/(2*'Input-Graph'!$K$16)) / (A381*SQRT(2*PI()))</f>
        <v>3.7920548352877517</v>
      </c>
      <c r="E381">
        <f t="shared" si="25"/>
        <v>0.24993105873818866</v>
      </c>
      <c r="F381" s="7">
        <f xml:space="preserve"> I381 * NORMDIST(-I381*SQRT(A381)/'Input-Graph'!$K$16,0,1,1)</f>
        <v>2.6957962867110323</v>
      </c>
      <c r="G381" s="7">
        <f xml:space="preserve"> - (  'Input-Graph'!$K$16*EXP(Intermediate!J381*Intermediate!A381/(2*'Input-Graph'!$K$16*'Input-Graph'!$K$16)  )/SQRT(2*PI()*Intermediate!A381)  )</f>
        <v>-3.2237458165320971</v>
      </c>
      <c r="H381">
        <f t="shared" si="26"/>
        <v>0.24012667341494476</v>
      </c>
      <c r="I381">
        <f>'Input-Graph'!$K$15 - 'Input-Graph'!$N$16/Intermediate!K381</f>
        <v>103.1215</v>
      </c>
      <c r="J381">
        <f t="shared" si="23"/>
        <v>-10634.043762249999</v>
      </c>
      <c r="K381">
        <f>('Input-Graph'!$N$6 - ((2*'Input-Graph'!A381/'Input-Graph'!$N$8) + 'Input-Graph'!$N$9))*'Input-Graph'!$N$7</f>
        <v>1499240</v>
      </c>
    </row>
    <row r="382" spans="1:11">
      <c r="A382" s="5">
        <f xml:space="preserve"> 'Input-Graph'!$K$16 + 'Input-Graph'!$K$22/'Input-Graph'!A382</f>
        <v>3646.2832540317636</v>
      </c>
      <c r="B382">
        <f xml:space="preserve"> SQRT('Input-Graph'!$K$16/(2*PI())) * 'Input-Graph'!$K$22 * EXP(J382/(2*'Input-Graph'!$K$16)) / ('Input-Graph'!A382*A382)</f>
        <v>0.51694829181863267</v>
      </c>
      <c r="C382">
        <f t="shared" si="24"/>
        <v>-3.542123776549563</v>
      </c>
      <c r="D382">
        <f xml:space="preserve"> POWER('Input-Graph'!$K$16,1.5) * EXP(J382/(2*'Input-Graph'!$K$16)) / (A382*SQRT(2*PI()))</f>
        <v>3.79325168796694</v>
      </c>
      <c r="E382">
        <f t="shared" si="25"/>
        <v>0.251127911417377</v>
      </c>
      <c r="F382" s="7">
        <f xml:space="preserve"> I382 * NORMDIST(-I382*SQRT(A382)/'Input-Graph'!$K$16,0,1,1)</f>
        <v>2.6977126584256803</v>
      </c>
      <c r="G382" s="7">
        <f xml:space="preserve"> - (  'Input-Graph'!$K$16*EXP(Intermediate!J382*Intermediate!A382/(2*'Input-Graph'!$K$16*'Input-Graph'!$K$16)  )/SQRT(2*PI()*Intermediate!A382)  )</f>
        <v>-3.2261710404644055</v>
      </c>
      <c r="H382">
        <f t="shared" si="26"/>
        <v>0.23961782119728436</v>
      </c>
      <c r="I382">
        <f>'Input-Graph'!$K$15 - 'Input-Graph'!$N$16/Intermediate!K382</f>
        <v>103.1215</v>
      </c>
      <c r="J382">
        <f t="shared" si="23"/>
        <v>-10634.043762249999</v>
      </c>
      <c r="K382">
        <f>('Input-Graph'!$N$6 - ((2*'Input-Graph'!A382/'Input-Graph'!$N$8) + 'Input-Graph'!$N$9))*'Input-Graph'!$N$7</f>
        <v>1499238</v>
      </c>
    </row>
    <row r="383" spans="1:11">
      <c r="A383" s="5">
        <f xml:space="preserve"> 'Input-Graph'!$K$16 + 'Input-Graph'!$K$22/'Input-Graph'!A383</f>
        <v>3645.1384353072899</v>
      </c>
      <c r="B383">
        <f xml:space="preserve"> SQRT('Input-Graph'!$K$16/(2*PI())) * 'Input-Graph'!$K$22 * EXP(J383/(2*'Input-Graph'!$K$16)) / ('Input-Graph'!A383*A383)</f>
        <v>0.51575695556732215</v>
      </c>
      <c r="C383">
        <f t="shared" si="24"/>
        <v>-3.542123776549563</v>
      </c>
      <c r="D383">
        <f xml:space="preserve"> POWER('Input-Graph'!$K$16,1.5) * EXP(J383/(2*'Input-Graph'!$K$16)) / (A383*SQRT(2*PI()))</f>
        <v>3.7944430242182499</v>
      </c>
      <c r="E383">
        <f t="shared" si="25"/>
        <v>0.25231924766868685</v>
      </c>
      <c r="F383" s="7">
        <f xml:space="preserve"> I383 * NORMDIST(-I383*SQRT(A383)/'Input-Graph'!$K$16,0,1,1)</f>
        <v>2.6996204272099549</v>
      </c>
      <c r="G383" s="7">
        <f xml:space="preserve"> - (  'Input-Graph'!$K$16*EXP(Intermediate!J383*Intermediate!A383/(2*'Input-Graph'!$K$16*'Input-Graph'!$K$16)  )/SQRT(2*PI()*Intermediate!A383)  )</f>
        <v>-3.2285855366289202</v>
      </c>
      <c r="H383">
        <f t="shared" si="26"/>
        <v>0.23911109381704376</v>
      </c>
      <c r="I383">
        <f>'Input-Graph'!$K$15 - 'Input-Graph'!$N$16/Intermediate!K383</f>
        <v>103.1215</v>
      </c>
      <c r="J383">
        <f t="shared" si="23"/>
        <v>-10634.043762249999</v>
      </c>
      <c r="K383">
        <f>('Input-Graph'!$N$6 - ((2*'Input-Graph'!A383/'Input-Graph'!$N$8) + 'Input-Graph'!$N$9))*'Input-Graph'!$N$7</f>
        <v>1499236</v>
      </c>
    </row>
    <row r="384" spans="1:11">
      <c r="A384" s="5">
        <f xml:space="preserve"> 'Input-Graph'!$K$16 + 'Input-Graph'!$K$22/'Input-Graph'!A384</f>
        <v>3643.999594748479</v>
      </c>
      <c r="B384">
        <f xml:space="preserve"> SQRT('Input-Graph'!$K$16/(2*PI())) * 'Input-Graph'!$K$22 * EXP(J384/(2*'Input-Graph'!$K$16)) / ('Input-Graph'!A384*A384)</f>
        <v>0.5145710976928306</v>
      </c>
      <c r="C384">
        <f t="shared" si="24"/>
        <v>-3.542123776549563</v>
      </c>
      <c r="D384">
        <f xml:space="preserve"> POWER('Input-Graph'!$K$16,1.5) * EXP(J384/(2*'Input-Graph'!$K$16)) / (A384*SQRT(2*PI()))</f>
        <v>3.7956288820927422</v>
      </c>
      <c r="E384">
        <f t="shared" si="25"/>
        <v>0.25350510554317918</v>
      </c>
      <c r="F384" s="7">
        <f xml:space="preserve"> I384 * NORMDIST(-I384*SQRT(A384)/'Input-Graph'!$K$16,0,1,1)</f>
        <v>2.7015196504273362</v>
      </c>
      <c r="G384" s="7">
        <f xml:space="preserve"> - (  'Input-Graph'!$K$16*EXP(Intermediate!J384*Intermediate!A384/(2*'Input-Graph'!$K$16*'Input-Graph'!$K$16)  )/SQRT(2*PI()*Intermediate!A384)  )</f>
        <v>-3.2309893754610028</v>
      </c>
      <c r="H384">
        <f t="shared" si="26"/>
        <v>0.23860647820234338</v>
      </c>
      <c r="I384">
        <f>'Input-Graph'!$K$15 - 'Input-Graph'!$N$16/Intermediate!K384</f>
        <v>103.1215</v>
      </c>
      <c r="J384">
        <f t="shared" si="23"/>
        <v>-10634.043762249999</v>
      </c>
      <c r="K384">
        <f>('Input-Graph'!$N$6 - ((2*'Input-Graph'!A384/'Input-Graph'!$N$8) + 'Input-Graph'!$N$9))*'Input-Graph'!$N$7</f>
        <v>1499234</v>
      </c>
    </row>
    <row r="385" spans="1:11">
      <c r="A385" s="5">
        <f xml:space="preserve"> 'Input-Graph'!$K$16 + 'Input-Graph'!$K$22/'Input-Graph'!A385</f>
        <v>3642.8666856509117</v>
      </c>
      <c r="B385">
        <f xml:space="preserve"> SQRT('Input-Graph'!$K$16/(2*PI())) * 'Input-Graph'!$K$22 * EXP(J385/(2*'Input-Graph'!$K$16)) / ('Input-Graph'!A385*A385)</f>
        <v>0.51339068049325298</v>
      </c>
      <c r="C385">
        <f t="shared" si="24"/>
        <v>-3.542123776549563</v>
      </c>
      <c r="D385">
        <f xml:space="preserve"> POWER('Input-Graph'!$K$16,1.5) * EXP(J385/(2*'Input-Graph'!$K$16)) / (A385*SQRT(2*PI()))</f>
        <v>3.7968092992923199</v>
      </c>
      <c r="E385">
        <f t="shared" si="25"/>
        <v>0.25468552274275691</v>
      </c>
      <c r="F385" s="7">
        <f xml:space="preserve"> I385 * NORMDIST(-I385*SQRT(A385)/'Input-Graph'!$K$16,0,1,1)</f>
        <v>2.7034103849369622</v>
      </c>
      <c r="G385" s="7">
        <f xml:space="preserve"> - (  'Input-Graph'!$K$16*EXP(Intermediate!J385*Intermediate!A385/(2*'Input-Graph'!$K$16*'Input-Graph'!$K$16)  )/SQRT(2*PI()*Intermediate!A385)  )</f>
        <v>-3.2333826267868613</v>
      </c>
      <c r="H385">
        <f t="shared" si="26"/>
        <v>0.2381039613861109</v>
      </c>
      <c r="I385">
        <f>'Input-Graph'!$K$15 - 'Input-Graph'!$N$16/Intermediate!K385</f>
        <v>103.1215</v>
      </c>
      <c r="J385">
        <f t="shared" si="23"/>
        <v>-10634.043762249999</v>
      </c>
      <c r="K385">
        <f>('Input-Graph'!$N$6 - ((2*'Input-Graph'!A385/'Input-Graph'!$N$8) + 'Input-Graph'!$N$9))*'Input-Graph'!$N$7</f>
        <v>1499232</v>
      </c>
    </row>
    <row r="386" spans="1:11">
      <c r="A386" s="5">
        <f xml:space="preserve"> 'Input-Graph'!$K$16 + 'Input-Graph'!$K$22/'Input-Graph'!A386</f>
        <v>3641.73966179541</v>
      </c>
      <c r="B386">
        <f xml:space="preserve"> SQRT('Input-Graph'!$K$16/(2*PI())) * 'Input-Graph'!$K$22 * EXP(J386/(2*'Input-Graph'!$K$16)) / ('Input-Graph'!A386*A386)</f>
        <v>0.51221566661184237</v>
      </c>
      <c r="C386">
        <f t="shared" si="24"/>
        <v>-3.542123776549563</v>
      </c>
      <c r="D386">
        <f xml:space="preserve"> POWER('Input-Graph'!$K$16,1.5) * EXP(J386/(2*'Input-Graph'!$K$16)) / (A386*SQRT(2*PI()))</f>
        <v>3.7979843131737305</v>
      </c>
      <c r="E386">
        <f t="shared" si="25"/>
        <v>0.25586053662416752</v>
      </c>
      <c r="F386" s="7">
        <f xml:space="preserve"> I386 * NORMDIST(-I386*SQRT(A386)/'Input-Graph'!$K$16,0,1,1)</f>
        <v>2.7052926870992162</v>
      </c>
      <c r="G386" s="7">
        <f xml:space="preserve"> - (  'Input-Graph'!$K$16*EXP(Intermediate!J386*Intermediate!A386/(2*'Input-Graph'!$K$16*'Input-Graph'!$K$16)  )/SQRT(2*PI()*Intermediate!A386)  )</f>
        <v>-3.2357653598300549</v>
      </c>
      <c r="H386">
        <f t="shared" si="26"/>
        <v>0.23760353050517136</v>
      </c>
      <c r="I386">
        <f>'Input-Graph'!$K$15 - 'Input-Graph'!$N$16/Intermediate!K386</f>
        <v>103.1215</v>
      </c>
      <c r="J386">
        <f t="shared" si="23"/>
        <v>-10634.043762249999</v>
      </c>
      <c r="K386">
        <f>('Input-Graph'!$N$6 - ((2*'Input-Graph'!A386/'Input-Graph'!$N$8) + 'Input-Graph'!$N$9))*'Input-Graph'!$N$7</f>
        <v>1499230</v>
      </c>
    </row>
    <row r="387" spans="1:11">
      <c r="A387" s="5">
        <f xml:space="preserve"> 'Input-Graph'!$K$16 + 'Input-Graph'!$K$22/'Input-Graph'!A387</f>
        <v>3640.6184774417507</v>
      </c>
      <c r="B387">
        <f xml:space="preserve"> SQRT('Input-Graph'!$K$16/(2*PI())) * 'Input-Graph'!$K$22 * EXP(J387/(2*'Input-Graph'!$K$16)) / ('Input-Graph'!A387*A387)</f>
        <v>0.51104601903306945</v>
      </c>
      <c r="C387">
        <f t="shared" si="24"/>
        <v>-3.542123776549563</v>
      </c>
      <c r="D387">
        <f xml:space="preserve"> POWER('Input-Graph'!$K$16,1.5) * EXP(J387/(2*'Input-Graph'!$K$16)) / (A387*SQRT(2*PI()))</f>
        <v>3.7991539607525029</v>
      </c>
      <c r="E387">
        <f t="shared" si="25"/>
        <v>0.25703018420293988</v>
      </c>
      <c r="F387" s="7">
        <f xml:space="preserve"> I387 * NORMDIST(-I387*SQRT(A387)/'Input-Graph'!$K$16,0,1,1)</f>
        <v>2.707166612780981</v>
      </c>
      <c r="G387" s="7">
        <f xml:space="preserve"> - (  'Input-Graph'!$K$16*EXP(Intermediate!J387*Intermediate!A387/(2*'Input-Graph'!$K$16*'Input-Graph'!$K$16)  )/SQRT(2*PI()*Intermediate!A387)  )</f>
        <v>-3.238137643217891</v>
      </c>
      <c r="H387">
        <f t="shared" si="26"/>
        <v>0.23710517279909959</v>
      </c>
      <c r="I387">
        <f>'Input-Graph'!$K$15 - 'Input-Graph'!$N$16/Intermediate!K387</f>
        <v>103.1215</v>
      </c>
      <c r="J387">
        <f t="shared" ref="J387:J450" si="27" xml:space="preserve"> -I387*I387</f>
        <v>-10634.043762249999</v>
      </c>
      <c r="K387">
        <f>('Input-Graph'!$N$6 - ((2*'Input-Graph'!A387/'Input-Graph'!$N$8) + 'Input-Graph'!$N$9))*'Input-Graph'!$N$7</f>
        <v>1499228</v>
      </c>
    </row>
    <row r="388" spans="1:11">
      <c r="A388" s="5">
        <f xml:space="preserve"> 'Input-Graph'!$K$16 + 'Input-Graph'!$K$22/'Input-Graph'!A388</f>
        <v>3639.5030873224764</v>
      </c>
      <c r="B388">
        <f xml:space="preserve"> SQRT('Input-Graph'!$K$16/(2*PI())) * 'Input-Graph'!$K$22 * EXP(J388/(2*'Input-Graph'!$K$16)) / ('Input-Graph'!A388*A388)</f>
        <v>0.50988170107873554</v>
      </c>
      <c r="C388">
        <f t="shared" si="24"/>
        <v>-3.542123776549563</v>
      </c>
      <c r="D388">
        <f xml:space="preserve"> POWER('Input-Graph'!$K$16,1.5) * EXP(J388/(2*'Input-Graph'!$K$16)) / (A388*SQRT(2*PI()))</f>
        <v>3.8003182787068375</v>
      </c>
      <c r="E388">
        <f t="shared" si="25"/>
        <v>0.25819450215727446</v>
      </c>
      <c r="F388" s="7">
        <f xml:space="preserve"> I388 * NORMDIST(-I388*SQRT(A388)/'Input-Graph'!$K$16,0,1,1)</f>
        <v>2.7090322173610097</v>
      </c>
      <c r="G388" s="7">
        <f xml:space="preserve"> - (  'Input-Graph'!$K$16*EXP(Intermediate!J388*Intermediate!A388/(2*'Input-Graph'!$K$16*'Input-Graph'!$K$16)  )/SQRT(2*PI()*Intermediate!A388)  )</f>
        <v>-3.2404995449877698</v>
      </c>
      <c r="H388">
        <f t="shared" si="26"/>
        <v>0.23660887560924992</v>
      </c>
      <c r="I388">
        <f>'Input-Graph'!$K$15 - 'Input-Graph'!$N$16/Intermediate!K388</f>
        <v>103.1215</v>
      </c>
      <c r="J388">
        <f t="shared" si="27"/>
        <v>-10634.043762249999</v>
      </c>
      <c r="K388">
        <f>('Input-Graph'!$N$6 - ((2*'Input-Graph'!A388/'Input-Graph'!$N$8) + 'Input-Graph'!$N$9))*'Input-Graph'!$N$7</f>
        <v>1499226</v>
      </c>
    </row>
    <row r="389" spans="1:11">
      <c r="A389" s="5">
        <f xml:space="preserve"> 'Input-Graph'!$K$16 + 'Input-Graph'!$K$22/'Input-Graph'!A389</f>
        <v>3638.3934466368073</v>
      </c>
      <c r="B389">
        <f xml:space="preserve"> SQRT('Input-Graph'!$K$16/(2*PI())) * 'Input-Graph'!$K$22 * EXP(J389/(2*'Input-Graph'!$K$16)) / ('Input-Graph'!A389*A389)</f>
        <v>0.50872267640413782</v>
      </c>
      <c r="C389">
        <f t="shared" si="24"/>
        <v>-3.542123776549563</v>
      </c>
      <c r="D389">
        <f xml:space="preserve"> POWER('Input-Graph'!$K$16,1.5) * EXP(J389/(2*'Input-Graph'!$K$16)) / (A389*SQRT(2*PI()))</f>
        <v>3.8014773033814349</v>
      </c>
      <c r="E389">
        <f t="shared" si="25"/>
        <v>0.25935352683187185</v>
      </c>
      <c r="F389" s="7">
        <f xml:space="preserve"> I389 * NORMDIST(-I389*SQRT(A389)/'Input-Graph'!$K$16,0,1,1)</f>
        <v>2.7108895557352257</v>
      </c>
      <c r="G389" s="7">
        <f xml:space="preserve"> - (  'Input-Graph'!$K$16*EXP(Intermediate!J389*Intermediate!A389/(2*'Input-Graph'!$K$16*'Input-Graph'!$K$16)  )/SQRT(2*PI()*Intermediate!A389)  )</f>
        <v>-3.2428511325934153</v>
      </c>
      <c r="H389">
        <f t="shared" si="26"/>
        <v>0.23611462637781999</v>
      </c>
      <c r="I389">
        <f>'Input-Graph'!$K$15 - 'Input-Graph'!$N$16/Intermediate!K389</f>
        <v>103.1215</v>
      </c>
      <c r="J389">
        <f t="shared" si="27"/>
        <v>-10634.043762249999</v>
      </c>
      <c r="K389">
        <f>('Input-Graph'!$N$6 - ((2*'Input-Graph'!A389/'Input-Graph'!$N$8) + 'Input-Graph'!$N$9))*'Input-Graph'!$N$7</f>
        <v>1499224</v>
      </c>
    </row>
    <row r="390" spans="1:11">
      <c r="A390" s="5">
        <f xml:space="preserve"> 'Input-Graph'!$K$16 + 'Input-Graph'!$K$22/'Input-Graph'!A390</f>
        <v>3637.2895110446375</v>
      </c>
      <c r="B390">
        <f xml:space="preserve"> SQRT('Input-Graph'!$K$16/(2*PI())) * 'Input-Graph'!$K$22 * EXP(J390/(2*'Input-Graph'!$K$16)) / ('Input-Graph'!A390*A390)</f>
        <v>0.50756890899428897</v>
      </c>
      <c r="C390">
        <f t="shared" si="24"/>
        <v>-3.542123776549563</v>
      </c>
      <c r="D390">
        <f xml:space="preserve"> POWER('Input-Graph'!$K$16,1.5) * EXP(J390/(2*'Input-Graph'!$K$16)) / (A390*SQRT(2*PI()))</f>
        <v>3.8026310707912834</v>
      </c>
      <c r="E390">
        <f t="shared" si="25"/>
        <v>0.26050729424172037</v>
      </c>
      <c r="F390" s="7">
        <f xml:space="preserve"> I390 * NORMDIST(-I390*SQRT(A390)/'Input-Graph'!$K$16,0,1,1)</f>
        <v>2.712738682321977</v>
      </c>
      <c r="G390" s="7">
        <f xml:space="preserve"> - (  'Input-Graph'!$K$16*EXP(Intermediate!J390*Intermediate!A390/(2*'Input-Graph'!$K$16*'Input-Graph'!$K$16)  )/SQRT(2*PI()*Intermediate!A390)  )</f>
        <v>-3.2451924729110644</v>
      </c>
      <c r="H390">
        <f t="shared" si="26"/>
        <v>0.23562241264692219</v>
      </c>
      <c r="I390">
        <f>'Input-Graph'!$K$15 - 'Input-Graph'!$N$16/Intermediate!K390</f>
        <v>103.1215</v>
      </c>
      <c r="J390">
        <f t="shared" si="27"/>
        <v>-10634.043762249999</v>
      </c>
      <c r="K390">
        <f>('Input-Graph'!$N$6 - ((2*'Input-Graph'!A390/'Input-Graph'!$N$8) + 'Input-Graph'!$N$9))*'Input-Graph'!$N$7</f>
        <v>1499222</v>
      </c>
    </row>
    <row r="391" spans="1:11">
      <c r="A391" s="5">
        <f xml:space="preserve"> 'Input-Graph'!$K$16 + 'Input-Graph'!$K$22/'Input-Graph'!A391</f>
        <v>3636.1912366606325</v>
      </c>
      <c r="B391">
        <f xml:space="preserve"> SQRT('Input-Graph'!$K$16/(2*PI())) * 'Input-Graph'!$K$22 * EXP(J391/(2*'Input-Graph'!$K$16)) / ('Input-Graph'!A391*A391)</f>
        <v>0.50642036316018535</v>
      </c>
      <c r="C391">
        <f t="shared" si="24"/>
        <v>-3.542123776549563</v>
      </c>
      <c r="D391">
        <f xml:space="preserve"> POWER('Input-Graph'!$K$16,1.5) * EXP(J391/(2*'Input-Graph'!$K$16)) / (A391*SQRT(2*PI()))</f>
        <v>3.8037796166253872</v>
      </c>
      <c r="E391">
        <f t="shared" si="25"/>
        <v>0.26165584007582421</v>
      </c>
      <c r="F391" s="7">
        <f xml:space="preserve"> I391 * NORMDIST(-I391*SQRT(A391)/'Input-Graph'!$K$16,0,1,1)</f>
        <v>2.7145796510669951</v>
      </c>
      <c r="G391" s="7">
        <f xml:space="preserve"> - (  'Input-Graph'!$K$16*EXP(Intermediate!J391*Intermediate!A391/(2*'Input-Graph'!$K$16*'Input-Graph'!$K$16)  )/SQRT(2*PI()*Intermediate!A391)  )</f>
        <v>-3.2475236322455481</v>
      </c>
      <c r="H391">
        <f t="shared" si="26"/>
        <v>0.23513222205745654</v>
      </c>
      <c r="I391">
        <f>'Input-Graph'!$K$15 - 'Input-Graph'!$N$16/Intermediate!K391</f>
        <v>103.1215</v>
      </c>
      <c r="J391">
        <f t="shared" si="27"/>
        <v>-10634.043762249999</v>
      </c>
      <c r="K391">
        <f>('Input-Graph'!$N$6 - ((2*'Input-Graph'!A391/'Input-Graph'!$N$8) + 'Input-Graph'!$N$9))*'Input-Graph'!$N$7</f>
        <v>1499220</v>
      </c>
    </row>
    <row r="392" spans="1:11">
      <c r="A392" s="5">
        <f xml:space="preserve"> 'Input-Graph'!$K$16 + 'Input-Graph'!$K$22/'Input-Graph'!A392</f>
        <v>3635.0985800484127</v>
      </c>
      <c r="B392">
        <f xml:space="preserve"> SQRT('Input-Graph'!$K$16/(2*PI())) * 'Input-Graph'!$K$22 * EXP(J392/(2*'Input-Graph'!$K$16)) / ('Input-Graph'!A392*A392)</f>
        <v>0.5052770035351275</v>
      </c>
      <c r="C392">
        <f t="shared" si="24"/>
        <v>-3.542123776549563</v>
      </c>
      <c r="D392">
        <f xml:space="preserve"> POWER('Input-Graph'!$K$16,1.5) * EXP(J392/(2*'Input-Graph'!$K$16)) / (A392*SQRT(2*PI()))</f>
        <v>3.8049229762504453</v>
      </c>
      <c r="E392">
        <f t="shared" si="25"/>
        <v>0.26279919970088228</v>
      </c>
      <c r="F392" s="7">
        <f xml:space="preserve"> I392 * NORMDIST(-I392*SQRT(A392)/'Input-Graph'!$K$16,0,1,1)</f>
        <v>2.716412515448591</v>
      </c>
      <c r="G392" s="7">
        <f xml:space="preserve"> - (  'Input-Graph'!$K$16*EXP(Intermediate!J392*Intermediate!A392/(2*'Input-Graph'!$K$16*'Input-Graph'!$K$16)  )/SQRT(2*PI()*Intermediate!A392)  )</f>
        <v>-3.2498446763363171</v>
      </c>
      <c r="H392">
        <f t="shared" si="26"/>
        <v>0.2346440423482834</v>
      </c>
      <c r="I392">
        <f>'Input-Graph'!$K$15 - 'Input-Graph'!$N$16/Intermediate!K392</f>
        <v>103.1215</v>
      </c>
      <c r="J392">
        <f t="shared" si="27"/>
        <v>-10634.043762249999</v>
      </c>
      <c r="K392">
        <f>('Input-Graph'!$N$6 - ((2*'Input-Graph'!A392/'Input-Graph'!$N$8) + 'Input-Graph'!$N$9))*'Input-Graph'!$N$7</f>
        <v>1499218</v>
      </c>
    </row>
    <row r="393" spans="1:11">
      <c r="A393" s="5">
        <f xml:space="preserve"> 'Input-Graph'!$K$16 + 'Input-Graph'!$K$22/'Input-Graph'!A393</f>
        <v>3634.011498214827</v>
      </c>
      <c r="B393">
        <f xml:space="preserve"> SQRT('Input-Graph'!$K$16/(2*PI())) * 'Input-Graph'!$K$22 * EXP(J393/(2*'Input-Graph'!$K$16)) / ('Input-Graph'!A393*A393)</f>
        <v>0.50413879507109072</v>
      </c>
      <c r="C393">
        <f t="shared" si="24"/>
        <v>-3.542123776549563</v>
      </c>
      <c r="D393">
        <f xml:space="preserve"> POWER('Input-Graph'!$K$16,1.5) * EXP(J393/(2*'Input-Graph'!$K$16)) / (A393*SQRT(2*PI()))</f>
        <v>3.8060611847144821</v>
      </c>
      <c r="E393">
        <f t="shared" si="25"/>
        <v>0.26393740816491906</v>
      </c>
      <c r="F393" s="7">
        <f xml:space="preserve"> I393 * NORMDIST(-I393*SQRT(A393)/'Input-Graph'!$K$16,0,1,1)</f>
        <v>2.7182373284826031</v>
      </c>
      <c r="G393" s="7">
        <f xml:space="preserve"> - (  'Input-Graph'!$K$16*EXP(Intermediate!J393*Intermediate!A393/(2*'Input-Graph'!$K$16*'Input-Graph'!$K$16)  )/SQRT(2*PI()*Intermediate!A393)  )</f>
        <v>-3.2521556703633854</v>
      </c>
      <c r="H393">
        <f t="shared" si="26"/>
        <v>0.23415786135522776</v>
      </c>
      <c r="I393">
        <f>'Input-Graph'!$K$15 - 'Input-Graph'!$N$16/Intermediate!K393</f>
        <v>103.1215</v>
      </c>
      <c r="J393">
        <f t="shared" si="27"/>
        <v>-10634.043762249999</v>
      </c>
      <c r="K393">
        <f>('Input-Graph'!$N$6 - ((2*'Input-Graph'!A393/'Input-Graph'!$N$8) + 'Input-Graph'!$N$9))*'Input-Graph'!$N$7</f>
        <v>1499216</v>
      </c>
    </row>
    <row r="394" spans="1:11">
      <c r="A394" s="5">
        <f xml:space="preserve"> 'Input-Graph'!$K$16 + 'Input-Graph'!$K$22/'Input-Graph'!A394</f>
        <v>3632.9299486043128</v>
      </c>
      <c r="B394">
        <f xml:space="preserve"> SQRT('Input-Graph'!$K$16/(2*PI())) * 'Input-Graph'!$K$22 * EXP(J394/(2*'Input-Graph'!$K$16)) / ('Input-Graph'!A394*A394)</f>
        <v>0.50300570303514258</v>
      </c>
      <c r="C394">
        <f t="shared" si="24"/>
        <v>-3.542123776549563</v>
      </c>
      <c r="D394">
        <f xml:space="preserve"> POWER('Input-Graph'!$K$16,1.5) * EXP(J394/(2*'Input-Graph'!$K$16)) / (A394*SQRT(2*PI()))</f>
        <v>3.8071942767504305</v>
      </c>
      <c r="E394">
        <f t="shared" si="25"/>
        <v>0.26507050020086753</v>
      </c>
      <c r="F394" s="7">
        <f xml:space="preserve"> I394 * NORMDIST(-I394*SQRT(A394)/'Input-Graph'!$K$16,0,1,1)</f>
        <v>2.7200541427273981</v>
      </c>
      <c r="G394" s="7">
        <f xml:space="preserve"> - (  'Input-Graph'!$K$16*EXP(Intermediate!J394*Intermediate!A394/(2*'Input-Graph'!$K$16*'Input-Graph'!$K$16)  )/SQRT(2*PI()*Intermediate!A394)  )</f>
        <v>-3.2544566789531992</v>
      </c>
      <c r="H394">
        <f t="shared" si="26"/>
        <v>0.23367366701020886</v>
      </c>
      <c r="I394">
        <f>'Input-Graph'!$K$15 - 'Input-Graph'!$N$16/Intermediate!K394</f>
        <v>103.1215</v>
      </c>
      <c r="J394">
        <f t="shared" si="27"/>
        <v>-10634.043762249999</v>
      </c>
      <c r="K394">
        <f>('Input-Graph'!$N$6 - ((2*'Input-Graph'!A394/'Input-Graph'!$N$8) + 'Input-Graph'!$N$9))*'Input-Graph'!$N$7</f>
        <v>1499214</v>
      </c>
    </row>
    <row r="395" spans="1:11">
      <c r="A395" s="5">
        <f xml:space="preserve"> 'Input-Graph'!$K$16 + 'Input-Graph'!$K$22/'Input-Graph'!A395</f>
        <v>3631.8538890933442</v>
      </c>
      <c r="B395">
        <f xml:space="preserve"> SQRT('Input-Graph'!$K$16/(2*PI())) * 'Input-Graph'!$K$22 * EXP(J395/(2*'Input-Graph'!$K$16)) / ('Input-Graph'!A395*A395)</f>
        <v>0.50187769300591079</v>
      </c>
      <c r="C395">
        <f t="shared" si="24"/>
        <v>-3.542123776549563</v>
      </c>
      <c r="D395">
        <f xml:space="preserve"> POWER('Input-Graph'!$K$16,1.5) * EXP(J395/(2*'Input-Graph'!$K$16)) / (A395*SQRT(2*PI()))</f>
        <v>3.8083222867796618</v>
      </c>
      <c r="E395">
        <f t="shared" si="25"/>
        <v>0.26619851023009877</v>
      </c>
      <c r="F395" s="7">
        <f xml:space="preserve"> I395 * NORMDIST(-I395*SQRT(A395)/'Input-Graph'!$K$16,0,1,1)</f>
        <v>2.7218630102886578</v>
      </c>
      <c r="G395" s="7">
        <f xml:space="preserve"> - (  'Input-Graph'!$K$16*EXP(Intermediate!J395*Intermediate!A395/(2*'Input-Graph'!$K$16*'Input-Graph'!$K$16)  )/SQRT(2*PI()*Intermediate!A395)  )</f>
        <v>-3.2567477661844335</v>
      </c>
      <c r="H395">
        <f t="shared" si="26"/>
        <v>0.23319144734023389</v>
      </c>
      <c r="I395">
        <f>'Input-Graph'!$K$15 - 'Input-Graph'!$N$16/Intermediate!K395</f>
        <v>103.1215</v>
      </c>
      <c r="J395">
        <f t="shared" si="27"/>
        <v>-10634.043762249999</v>
      </c>
      <c r="K395">
        <f>('Input-Graph'!$N$6 - ((2*'Input-Graph'!A395/'Input-Graph'!$N$8) + 'Input-Graph'!$N$9))*'Input-Graph'!$N$7</f>
        <v>1499212</v>
      </c>
    </row>
    <row r="396" spans="1:11">
      <c r="A396" s="5">
        <f xml:space="preserve"> 'Input-Graph'!$K$16 + 'Input-Graph'!$K$22/'Input-Graph'!A396</f>
        <v>3630.7832779849632</v>
      </c>
      <c r="B396">
        <f xml:space="preserve"> SQRT('Input-Graph'!$K$16/(2*PI())) * 'Input-Graph'!$K$22 * EXP(J396/(2*'Input-Graph'!$K$16)) / ('Input-Graph'!A396*A396)</f>
        <v>0.50075473087009714</v>
      </c>
      <c r="C396">
        <f t="shared" si="24"/>
        <v>-3.542123776549563</v>
      </c>
      <c r="D396">
        <f xml:space="preserve"> POWER('Input-Graph'!$K$16,1.5) * EXP(J396/(2*'Input-Graph'!$K$16)) / (A396*SQRT(2*PI()))</f>
        <v>3.8094452489154751</v>
      </c>
      <c r="E396">
        <f t="shared" si="25"/>
        <v>0.26732147236591208</v>
      </c>
      <c r="F396" s="7">
        <f xml:space="preserve"> I396 * NORMDIST(-I396*SQRT(A396)/'Input-Graph'!$K$16,0,1,1)</f>
        <v>2.7236639828242688</v>
      </c>
      <c r="G396" s="7">
        <f xml:space="preserve"> - (  'Input-Graph'!$K$16*EXP(Intermediate!J396*Intermediate!A396/(2*'Input-Graph'!$K$16*'Input-Graph'!$K$16)  )/SQRT(2*PI()*Intermediate!A396)  )</f>
        <v>-3.2590289955937175</v>
      </c>
      <c r="H396">
        <f t="shared" si="26"/>
        <v>0.23271119046656041</v>
      </c>
      <c r="I396">
        <f>'Input-Graph'!$K$15 - 'Input-Graph'!$N$16/Intermediate!K396</f>
        <v>103.1215</v>
      </c>
      <c r="J396">
        <f t="shared" si="27"/>
        <v>-10634.043762249999</v>
      </c>
      <c r="K396">
        <f>('Input-Graph'!$N$6 - ((2*'Input-Graph'!A396/'Input-Graph'!$N$8) + 'Input-Graph'!$N$9))*'Input-Graph'!$N$7</f>
        <v>1499210</v>
      </c>
    </row>
    <row r="397" spans="1:11">
      <c r="A397" s="5">
        <f xml:space="preserve"> 'Input-Graph'!$K$16 + 'Input-Graph'!$K$22/'Input-Graph'!A397</f>
        <v>3629.7180740033918</v>
      </c>
      <c r="B397">
        <f xml:space="preserve"> SQRT('Input-Graph'!$K$16/(2*PI())) * 'Input-Graph'!$K$22 * EXP(J397/(2*'Input-Graph'!$K$16)) / ('Input-Graph'!A397*A397)</f>
        <v>0.49963678281903906</v>
      </c>
      <c r="C397">
        <f t="shared" si="24"/>
        <v>-3.542123776549563</v>
      </c>
      <c r="D397">
        <f xml:space="preserve"> POWER('Input-Graph'!$K$16,1.5) * EXP(J397/(2*'Input-Graph'!$K$16)) / (A397*SQRT(2*PI()))</f>
        <v>3.8105631969665339</v>
      </c>
      <c r="E397">
        <f t="shared" si="25"/>
        <v>0.26843942041697089</v>
      </c>
      <c r="F397" s="7">
        <f xml:space="preserve"> I397 * NORMDIST(-I397*SQRT(A397)/'Input-Graph'!$K$16,0,1,1)</f>
        <v>2.7254571115489798</v>
      </c>
      <c r="G397" s="7">
        <f xml:space="preserve"> - (  'Input-Graph'!$K$16*EXP(Intermediate!J397*Intermediate!A397/(2*'Input-Graph'!$K$16*'Input-Graph'!$K$16)  )/SQRT(2*PI()*Intermediate!A397)  )</f>
        <v>-3.2613004301812953</v>
      </c>
      <c r="H397">
        <f t="shared" si="26"/>
        <v>0.23223288460369451</v>
      </c>
      <c r="I397">
        <f>'Input-Graph'!$K$15 - 'Input-Graph'!$N$16/Intermediate!K397</f>
        <v>103.1215</v>
      </c>
      <c r="J397">
        <f t="shared" si="27"/>
        <v>-10634.043762249999</v>
      </c>
      <c r="K397">
        <f>('Input-Graph'!$N$6 - ((2*'Input-Graph'!A397/'Input-Graph'!$N$8) + 'Input-Graph'!$N$9))*'Input-Graph'!$N$7</f>
        <v>1499208</v>
      </c>
    </row>
    <row r="398" spans="1:11">
      <c r="A398" s="5">
        <f xml:space="preserve"> 'Input-Graph'!$K$16 + 'Input-Graph'!$K$22/'Input-Graph'!A398</f>
        <v>3628.6582362887302</v>
      </c>
      <c r="B398">
        <f xml:space="preserve"> SQRT('Input-Graph'!$K$16/(2*PI())) * 'Input-Graph'!$K$22 * EXP(J398/(2*'Input-Graph'!$K$16)) / ('Input-Graph'!A398*A398)</f>
        <v>0.49852381534531609</v>
      </c>
      <c r="C398">
        <f t="shared" si="24"/>
        <v>-3.542123776549563</v>
      </c>
      <c r="D398">
        <f xml:space="preserve"> POWER('Input-Graph'!$K$16,1.5) * EXP(J398/(2*'Input-Graph'!$K$16)) / (A398*SQRT(2*PI()))</f>
        <v>3.8116761644402568</v>
      </c>
      <c r="E398">
        <f t="shared" si="25"/>
        <v>0.2695523878906938</v>
      </c>
      <c r="F398" s="7">
        <f xml:space="preserve"> I398 * NORMDIST(-I398*SQRT(A398)/'Input-Graph'!$K$16,0,1,1)</f>
        <v>2.7272424472392571</v>
      </c>
      <c r="G398" s="7">
        <f xml:space="preserve"> - (  'Input-Graph'!$K$16*EXP(Intermediate!J398*Intermediate!A398/(2*'Input-Graph'!$K$16*'Input-Graph'!$K$16)  )/SQRT(2*PI()*Intermediate!A398)  )</f>
        <v>-3.2635621324166024</v>
      </c>
      <c r="H398">
        <f t="shared" si="26"/>
        <v>0.23175651805866471</v>
      </c>
      <c r="I398">
        <f>'Input-Graph'!$K$15 - 'Input-Graph'!$N$16/Intermediate!K398</f>
        <v>103.1215</v>
      </c>
      <c r="J398">
        <f t="shared" si="27"/>
        <v>-10634.043762249999</v>
      </c>
      <c r="K398">
        <f>('Input-Graph'!$N$6 - ((2*'Input-Graph'!A398/'Input-Graph'!$N$8) + 'Input-Graph'!$N$9))*'Input-Graph'!$N$7</f>
        <v>1499206</v>
      </c>
    </row>
    <row r="399" spans="1:11">
      <c r="A399" s="5">
        <f xml:space="preserve"> 'Input-Graph'!$K$16 + 'Input-Graph'!$K$22/'Input-Graph'!A399</f>
        <v>3627.6037243917303</v>
      </c>
      <c r="B399">
        <f xml:space="preserve"> SQRT('Input-Graph'!$K$16/(2*PI())) * 'Input-Graph'!$K$22 * EXP(J399/(2*'Input-Graph'!$K$16)) / ('Input-Graph'!A399*A399)</f>
        <v>0.49741579523940238</v>
      </c>
      <c r="C399">
        <f t="shared" si="24"/>
        <v>-3.542123776549563</v>
      </c>
      <c r="D399">
        <f xml:space="preserve"> POWER('Input-Graph'!$K$16,1.5) * EXP(J399/(2*'Input-Graph'!$K$16)) / (A399*SQRT(2*PI()))</f>
        <v>3.8127841845461705</v>
      </c>
      <c r="E399">
        <f t="shared" si="25"/>
        <v>0.27066040799660751</v>
      </c>
      <c r="F399" s="7">
        <f xml:space="preserve"> I399 * NORMDIST(-I399*SQRT(A399)/'Input-Graph'!$K$16,0,1,1)</f>
        <v>2.7290200402377276</v>
      </c>
      <c r="G399" s="7">
        <f xml:space="preserve"> - (  'Input-Graph'!$K$16*EXP(Intermediate!J399*Intermediate!A399/(2*'Input-Graph'!$K$16*'Input-Graph'!$K$16)  )/SQRT(2*PI()*Intermediate!A399)  )</f>
        <v>-3.2658141642437899</v>
      </c>
      <c r="H399">
        <f t="shared" si="26"/>
        <v>0.2312820792299477</v>
      </c>
      <c r="I399">
        <f>'Input-Graph'!$K$15 - 'Input-Graph'!$N$16/Intermediate!K399</f>
        <v>103.1215</v>
      </c>
      <c r="J399">
        <f t="shared" si="27"/>
        <v>-10634.043762249999</v>
      </c>
      <c r="K399">
        <f>('Input-Graph'!$N$6 - ((2*'Input-Graph'!A399/'Input-Graph'!$N$8) + 'Input-Graph'!$N$9))*'Input-Graph'!$N$7</f>
        <v>1499204</v>
      </c>
    </row>
    <row r="400" spans="1:11">
      <c r="A400" s="5">
        <f xml:space="preserve"> 'Input-Graph'!$K$16 + 'Input-Graph'!$K$22/'Input-Graph'!A400</f>
        <v>3626.5544982686501</v>
      </c>
      <c r="B400">
        <f xml:space="preserve"> SQRT('Input-Graph'!$K$16/(2*PI())) * 'Input-Graph'!$K$22 * EXP(J400/(2*'Input-Graph'!$K$16)) / ('Input-Graph'!A400*A400)</f>
        <v>0.49631268958636376</v>
      </c>
      <c r="C400">
        <f t="shared" si="24"/>
        <v>-3.542123776549563</v>
      </c>
      <c r="D400">
        <f xml:space="preserve"> POWER('Input-Graph'!$K$16,1.5) * EXP(J400/(2*'Input-Graph'!$K$16)) / (A400*SQRT(2*PI()))</f>
        <v>3.8138872901992094</v>
      </c>
      <c r="E400">
        <f t="shared" si="25"/>
        <v>0.27176351364964635</v>
      </c>
      <c r="F400" s="7">
        <f xml:space="preserve"> I400 * NORMDIST(-I400*SQRT(A400)/'Input-Graph'!$K$16,0,1,1)</f>
        <v>2.7307899404578708</v>
      </c>
      <c r="G400" s="7">
        <f xml:space="preserve"> - (  'Input-Graph'!$K$16*EXP(Intermediate!J400*Intermediate!A400/(2*'Input-Graph'!$K$16*'Input-Graph'!$K$16)  )/SQRT(2*PI()*Intermediate!A400)  )</f>
        <v>-3.2680565870871714</v>
      </c>
      <c r="H400">
        <f t="shared" si="26"/>
        <v>0.23080955660670943</v>
      </c>
      <c r="I400">
        <f>'Input-Graph'!$K$15 - 'Input-Graph'!$N$16/Intermediate!K400</f>
        <v>103.1215</v>
      </c>
      <c r="J400">
        <f t="shared" si="27"/>
        <v>-10634.043762249999</v>
      </c>
      <c r="K400">
        <f>('Input-Graph'!$N$6 - ((2*'Input-Graph'!A400/'Input-Graph'!$N$8) + 'Input-Graph'!$N$9))*'Input-Graph'!$N$7</f>
        <v>1499202</v>
      </c>
    </row>
    <row r="401" spans="1:11">
      <c r="A401" s="5">
        <f xml:space="preserve"> 'Input-Graph'!$K$16 + 'Input-Graph'!$K$22/'Input-Graph'!A401</f>
        <v>3625.5105182761854</v>
      </c>
      <c r="B401">
        <f xml:space="preserve"> SQRT('Input-Graph'!$K$16/(2*PI())) * 'Input-Graph'!$K$22 * EXP(J401/(2*'Input-Graph'!$K$16)) / ('Input-Graph'!A401*A401)</f>
        <v>0.4952144657625982</v>
      </c>
      <c r="C401">
        <f t="shared" si="24"/>
        <v>-3.542123776549563</v>
      </c>
      <c r="D401">
        <f xml:space="preserve"> POWER('Input-Graph'!$K$16,1.5) * EXP(J401/(2*'Input-Graph'!$K$16)) / (A401*SQRT(2*PI()))</f>
        <v>3.8149855140229745</v>
      </c>
      <c r="E401">
        <f t="shared" si="25"/>
        <v>0.27286173747341147</v>
      </c>
      <c r="F401" s="7">
        <f xml:space="preserve"> I401 * NORMDIST(-I401*SQRT(A401)/'Input-Graph'!$K$16,0,1,1)</f>
        <v>2.732552197388554</v>
      </c>
      <c r="G401" s="7">
        <f xml:space="preserve"> - (  'Input-Graph'!$K$16*EXP(Intermediate!J401*Intermediate!A401/(2*'Input-Graph'!$K$16*'Input-Graph'!$K$16)  )/SQRT(2*PI()*Intermediate!A401)  )</f>
        <v>-3.2702894618566036</v>
      </c>
      <c r="H401">
        <f t="shared" si="26"/>
        <v>0.23033893876795997</v>
      </c>
      <c r="I401">
        <f>'Input-Graph'!$K$15 - 'Input-Graph'!$N$16/Intermediate!K401</f>
        <v>103.1215</v>
      </c>
      <c r="J401">
        <f t="shared" si="27"/>
        <v>-10634.043762249999</v>
      </c>
      <c r="K401">
        <f>('Input-Graph'!$N$6 - ((2*'Input-Graph'!A401/'Input-Graph'!$N$8) + 'Input-Graph'!$N$9))*'Input-Graph'!$N$7</f>
        <v>1499200</v>
      </c>
    </row>
    <row r="402" spans="1:11">
      <c r="A402" s="5">
        <f xml:space="preserve"> 'Input-Graph'!$K$16 + 'Input-Graph'!$K$22/'Input-Graph'!A402</f>
        <v>3624.471745166476</v>
      </c>
      <c r="B402">
        <f xml:space="preserve"> SQRT('Input-Graph'!$K$16/(2*PI())) * 'Input-Graph'!$K$22 * EXP(J402/(2*'Input-Graph'!$K$16)) / ('Input-Graph'!A402*A402)</f>
        <v>0.49412109143261967</v>
      </c>
      <c r="C402">
        <f t="shared" si="24"/>
        <v>-3.542123776549563</v>
      </c>
      <c r="D402">
        <f xml:space="preserve"> POWER('Input-Graph'!$K$16,1.5) * EXP(J402/(2*'Input-Graph'!$K$16)) / (A402*SQRT(2*PI()))</f>
        <v>3.8160788883529531</v>
      </c>
      <c r="E402">
        <f t="shared" si="25"/>
        <v>0.27395511180339005</v>
      </c>
      <c r="F402" s="7">
        <f xml:space="preserve"> I402 * NORMDIST(-I402*SQRT(A402)/'Input-Graph'!$K$16,0,1,1)</f>
        <v>2.7343068600984402</v>
      </c>
      <c r="G402" s="7">
        <f xml:space="preserve"> - (  'Input-Graph'!$K$16*EXP(Intermediate!J402*Intermediate!A402/(2*'Input-Graph'!$K$16*'Input-Graph'!$K$16)  )/SQRT(2*PI()*Intermediate!A402)  )</f>
        <v>-3.2725128489527995</v>
      </c>
      <c r="H402">
        <f t="shared" si="26"/>
        <v>0.22987021438165023</v>
      </c>
      <c r="I402">
        <f>'Input-Graph'!$K$15 - 'Input-Graph'!$N$16/Intermediate!K402</f>
        <v>103.1215</v>
      </c>
      <c r="J402">
        <f t="shared" si="27"/>
        <v>-10634.043762249999</v>
      </c>
      <c r="K402">
        <f>('Input-Graph'!$N$6 - ((2*'Input-Graph'!A402/'Input-Graph'!$N$8) + 'Input-Graph'!$N$9))*'Input-Graph'!$N$7</f>
        <v>1499198</v>
      </c>
    </row>
    <row r="403" spans="1:11">
      <c r="A403" s="5">
        <f xml:space="preserve"> 'Input-Graph'!$K$16 + 'Input-Graph'!$K$22/'Input-Graph'!A403</f>
        <v>3623.4381400821885</v>
      </c>
      <c r="B403">
        <f xml:space="preserve"> SQRT('Input-Graph'!$K$16/(2*PI())) * 'Input-Graph'!$K$22 * EXP(J403/(2*'Input-Graph'!$K$16)) / ('Input-Graph'!A403*A403)</f>
        <v>0.49303253454588447</v>
      </c>
      <c r="C403">
        <f t="shared" si="24"/>
        <v>-3.542123776549563</v>
      </c>
      <c r="D403">
        <f xml:space="preserve"> POWER('Input-Graph'!$K$16,1.5) * EXP(J403/(2*'Input-Graph'!$K$16)) / (A403*SQRT(2*PI()))</f>
        <v>3.8171674452396882</v>
      </c>
      <c r="E403">
        <f t="shared" si="25"/>
        <v>0.2750436686901252</v>
      </c>
      <c r="F403" s="7">
        <f xml:space="preserve"> I403 * NORMDIST(-I403*SQRT(A403)/'Input-Graph'!$K$16,0,1,1)</f>
        <v>2.7360539772403838</v>
      </c>
      <c r="G403" s="7">
        <f xml:space="preserve"> - (  'Input-Graph'!$K$16*EXP(Intermediate!J403*Intermediate!A403/(2*'Input-Graph'!$K$16*'Input-Graph'!$K$16)  )/SQRT(2*PI()*Intermediate!A403)  )</f>
        <v>-3.2747268082725918</v>
      </c>
      <c r="H403">
        <f t="shared" si="26"/>
        <v>0.22940337220380158</v>
      </c>
      <c r="I403">
        <f>'Input-Graph'!$K$15 - 'Input-Graph'!$N$16/Intermediate!K403</f>
        <v>103.1215</v>
      </c>
      <c r="J403">
        <f t="shared" si="27"/>
        <v>-10634.043762249999</v>
      </c>
      <c r="K403">
        <f>('Input-Graph'!$N$6 - ((2*'Input-Graph'!A403/'Input-Graph'!$N$8) + 'Input-Graph'!$N$9))*'Input-Graph'!$N$7</f>
        <v>1499196</v>
      </c>
    </row>
    <row r="404" spans="1:11">
      <c r="A404" s="5">
        <f xml:space="preserve"> 'Input-Graph'!$K$16 + 'Input-Graph'!$K$22/'Input-Graph'!A404</f>
        <v>3622.4096645516684</v>
      </c>
      <c r="B404">
        <f xml:space="preserve"> SQRT('Input-Graph'!$K$16/(2*PI())) * 'Input-Graph'!$K$22 * EXP(J404/(2*'Input-Graph'!$K$16)) / ('Input-Graph'!A404*A404)</f>
        <v>0.49194876333365989</v>
      </c>
      <c r="C404">
        <f t="shared" si="24"/>
        <v>-3.542123776549563</v>
      </c>
      <c r="D404">
        <f xml:space="preserve"> POWER('Input-Graph'!$K$16,1.5) * EXP(J404/(2*'Input-Graph'!$K$16)) / (A404*SQRT(2*PI()))</f>
        <v>3.8182512164519129</v>
      </c>
      <c r="E404">
        <f t="shared" si="25"/>
        <v>0.27612743990234989</v>
      </c>
      <c r="F404" s="7">
        <f xml:space="preserve"> I404 * NORMDIST(-I404*SQRT(A404)/'Input-Graph'!$K$16,0,1,1)</f>
        <v>2.7377935970558145</v>
      </c>
      <c r="G404" s="7">
        <f xml:space="preserve"> - (  'Input-Graph'!$K$16*EXP(Intermediate!J404*Intermediate!A404/(2*'Input-Graph'!$K$16*'Input-Graph'!$K$16)  )/SQRT(2*PI()*Intermediate!A404)  )</f>
        <v>-3.2769313992141091</v>
      </c>
      <c r="H404">
        <f t="shared" si="26"/>
        <v>0.22893840107771535</v>
      </c>
      <c r="I404">
        <f>'Input-Graph'!$K$15 - 'Input-Graph'!$N$16/Intermediate!K404</f>
        <v>103.1215</v>
      </c>
      <c r="J404">
        <f t="shared" si="27"/>
        <v>-10634.043762249999</v>
      </c>
      <c r="K404">
        <f>('Input-Graph'!$N$6 - ((2*'Input-Graph'!A404/'Input-Graph'!$N$8) + 'Input-Graph'!$N$9))*'Input-Graph'!$N$7</f>
        <v>1499194</v>
      </c>
    </row>
    <row r="405" spans="1:11">
      <c r="A405" s="5">
        <f xml:space="preserve"> 'Input-Graph'!$K$16 + 'Input-Graph'!$K$22/'Input-Graph'!A405</f>
        <v>3621.386280484171</v>
      </c>
      <c r="B405">
        <f xml:space="preserve"> SQRT('Input-Graph'!$K$16/(2*PI())) * 'Input-Graph'!$K$22 * EXP(J405/(2*'Input-Graph'!$K$16)) / ('Input-Graph'!A405*A405)</f>
        <v>0.490869746305933</v>
      </c>
      <c r="C405">
        <f t="shared" si="24"/>
        <v>-3.542123776549563</v>
      </c>
      <c r="D405">
        <f xml:space="preserve"> POWER('Input-Graph'!$K$16,1.5) * EXP(J405/(2*'Input-Graph'!$K$16)) / (A405*SQRT(2*PI()))</f>
        <v>3.81933023347964</v>
      </c>
      <c r="E405">
        <f t="shared" si="25"/>
        <v>0.27720645693007695</v>
      </c>
      <c r="F405" s="7">
        <f xml:space="preserve"> I405 * NORMDIST(-I405*SQRT(A405)/'Input-Graph'!$K$16,0,1,1)</f>
        <v>2.7395257673790669</v>
      </c>
      <c r="G405" s="7">
        <f xml:space="preserve"> - (  'Input-Graph'!$K$16*EXP(Intermediate!J405*Intermediate!A405/(2*'Input-Graph'!$K$16*'Input-Graph'!$K$16)  )/SQRT(2*PI()*Intermediate!A405)  )</f>
        <v>-3.2791266806819035</v>
      </c>
      <c r="H405">
        <f t="shared" si="26"/>
        <v>0.22847528993317345</v>
      </c>
      <c r="I405">
        <f>'Input-Graph'!$K$15 - 'Input-Graph'!$N$16/Intermediate!K405</f>
        <v>103.1215</v>
      </c>
      <c r="J405">
        <f t="shared" si="27"/>
        <v>-10634.043762249999</v>
      </c>
      <c r="K405">
        <f>('Input-Graph'!$N$6 - ((2*'Input-Graph'!A405/'Input-Graph'!$N$8) + 'Input-Graph'!$N$9))*'Input-Graph'!$N$7</f>
        <v>1499192</v>
      </c>
    </row>
    <row r="406" spans="1:11">
      <c r="A406" s="5">
        <f xml:space="preserve"> 'Input-Graph'!$K$16 + 'Input-Graph'!$K$22/'Input-Graph'!A406</f>
        <v>3620.3679501651554</v>
      </c>
      <c r="B406">
        <f xml:space="preserve"> SQRT('Input-Graph'!$K$16/(2*PI())) * 'Input-Graph'!$K$22 * EXP(J406/(2*'Input-Graph'!$K$16)) / ('Input-Graph'!A406*A406)</f>
        <v>0.48979545224836102</v>
      </c>
      <c r="C406">
        <f t="shared" si="24"/>
        <v>-3.542123776549563</v>
      </c>
      <c r="D406">
        <f xml:space="preserve"> POWER('Input-Graph'!$K$16,1.5) * EXP(J406/(2*'Input-Graph'!$K$16)) / (A406*SQRT(2*PI()))</f>
        <v>3.8204045275372116</v>
      </c>
      <c r="E406">
        <f t="shared" si="25"/>
        <v>0.2782807509876486</v>
      </c>
      <c r="F406" s="7">
        <f xml:space="preserve"> I406 * NORMDIST(-I406*SQRT(A406)/'Input-Graph'!$K$16,0,1,1)</f>
        <v>2.7412505356415595</v>
      </c>
      <c r="G406" s="7">
        <f xml:space="preserve"> - (  'Input-Graph'!$K$16*EXP(Intermediate!J406*Intermediate!A406/(2*'Input-Graph'!$K$16*'Input-Graph'!$K$16)  )/SQRT(2*PI()*Intermediate!A406)  )</f>
        <v>-3.2813127110920131</v>
      </c>
      <c r="H406">
        <f t="shared" si="26"/>
        <v>0.22801402778555602</v>
      </c>
      <c r="I406">
        <f>'Input-Graph'!$K$15 - 'Input-Graph'!$N$16/Intermediate!K406</f>
        <v>103.1215</v>
      </c>
      <c r="J406">
        <f t="shared" si="27"/>
        <v>-10634.043762249999</v>
      </c>
      <c r="K406">
        <f>('Input-Graph'!$N$6 - ((2*'Input-Graph'!A406/'Input-Graph'!$N$8) + 'Input-Graph'!$N$9))*'Input-Graph'!$N$7</f>
        <v>1499190</v>
      </c>
    </row>
    <row r="407" spans="1:11">
      <c r="A407" s="5">
        <f xml:space="preserve"> 'Input-Graph'!$K$16 + 'Input-Graph'!$K$22/'Input-Graph'!A407</f>
        <v>3619.3546362516518</v>
      </c>
      <c r="B407">
        <f xml:space="preserve"> SQRT('Input-Graph'!$K$16/(2*PI())) * 'Input-Graph'!$K$22 * EXP(J407/(2*'Input-Graph'!$K$16)) / ('Input-Graph'!A407*A407)</f>
        <v>0.48872585021926168</v>
      </c>
      <c r="C407">
        <f t="shared" si="24"/>
        <v>-3.542123776549563</v>
      </c>
      <c r="D407">
        <f xml:space="preserve"> POWER('Input-Graph'!$K$16,1.5) * EXP(J407/(2*'Input-Graph'!$K$16)) / (A407*SQRT(2*PI()))</f>
        <v>3.8214741295663117</v>
      </c>
      <c r="E407">
        <f t="shared" si="25"/>
        <v>0.27935035301674871</v>
      </c>
      <c r="F407" s="7">
        <f xml:space="preserve"> I407 * NORMDIST(-I407*SQRT(A407)/'Input-Graph'!$K$16,0,1,1)</f>
        <v>2.7429679488760392</v>
      </c>
      <c r="G407" s="7">
        <f xml:space="preserve"> - (  'Input-Graph'!$K$16*EXP(Intermediate!J407*Intermediate!A407/(2*'Input-Graph'!$K$16*'Input-Graph'!$K$16)  )/SQRT(2*PI()*Intermediate!A407)  )</f>
        <v>-3.2834895483769651</v>
      </c>
      <c r="H407">
        <f t="shared" si="26"/>
        <v>0.22755460373508463</v>
      </c>
      <c r="I407">
        <f>'Input-Graph'!$K$15 - 'Input-Graph'!$N$16/Intermediate!K407</f>
        <v>103.1215</v>
      </c>
      <c r="J407">
        <f t="shared" si="27"/>
        <v>-10634.043762249999</v>
      </c>
      <c r="K407">
        <f>('Input-Graph'!$N$6 - ((2*'Input-Graph'!A407/'Input-Graph'!$N$8) + 'Input-Graph'!$N$9))*'Input-Graph'!$N$7</f>
        <v>1499188</v>
      </c>
    </row>
    <row r="408" spans="1:11">
      <c r="A408" s="5">
        <f xml:space="preserve"> 'Input-Graph'!$K$16 + 'Input-Graph'!$K$22/'Input-Graph'!A408</f>
        <v>3618.3463017676991</v>
      </c>
      <c r="B408">
        <f xml:space="preserve"> SQRT('Input-Graph'!$K$16/(2*PI())) * 'Input-Graph'!$K$22 * EXP(J408/(2*'Input-Graph'!$K$16)) / ('Input-Graph'!A408*A408)</f>
        <v>0.48766090954664176</v>
      </c>
      <c r="C408">
        <f t="shared" ref="C408:C471" si="28" xml:space="preserve"> -I408*NORMDIST(-I408/$Q$2,0,1,1)</f>
        <v>-3.542123776549563</v>
      </c>
      <c r="D408">
        <f xml:space="preserve"> POWER('Input-Graph'!$K$16,1.5) * EXP(J408/(2*'Input-Graph'!$K$16)) / (A408*SQRT(2*PI()))</f>
        <v>3.8225390702389306</v>
      </c>
      <c r="E408">
        <f t="shared" ref="E408:E471" si="29">C408+D408</f>
        <v>0.28041529368936757</v>
      </c>
      <c r="F408" s="7">
        <f xml:space="preserve"> I408 * NORMDIST(-I408*SQRT(A408)/'Input-Graph'!$K$16,0,1,1)</f>
        <v>2.7446780537207403</v>
      </c>
      <c r="G408" s="7">
        <f xml:space="preserve"> - (  'Input-Graph'!$K$16*EXP(Intermediate!J408*Intermediate!A408/(2*'Input-Graph'!$K$16*'Input-Graph'!$K$16)  )/SQRT(2*PI()*Intermediate!A408)  )</f>
        <v>-3.2856572499907086</v>
      </c>
      <c r="H408">
        <f t="shared" ref="H408:H471" si="30">+B408+E408+F408+G408</f>
        <v>0.22709700696604074</v>
      </c>
      <c r="I408">
        <f>'Input-Graph'!$K$15 - 'Input-Graph'!$N$16/Intermediate!K408</f>
        <v>103.1215</v>
      </c>
      <c r="J408">
        <f t="shared" si="27"/>
        <v>-10634.043762249999</v>
      </c>
      <c r="K408">
        <f>('Input-Graph'!$N$6 - ((2*'Input-Graph'!A408/'Input-Graph'!$N$8) + 'Input-Graph'!$N$9))*'Input-Graph'!$N$7</f>
        <v>1499186</v>
      </c>
    </row>
    <row r="409" spans="1:11">
      <c r="A409" s="5">
        <f xml:space="preserve"> 'Input-Graph'!$K$16 + 'Input-Graph'!$K$22/'Input-Graph'!A409</f>
        <v>3617.3429100998437</v>
      </c>
      <c r="B409">
        <f xml:space="preserve"> SQRT('Input-Graph'!$K$16/(2*PI())) * 'Input-Graph'!$K$22 * EXP(J409/(2*'Input-Graph'!$K$16)) / ('Input-Graph'!A409*A409)</f>
        <v>0.48660059982526582</v>
      </c>
      <c r="C409">
        <f t="shared" si="28"/>
        <v>-3.542123776549563</v>
      </c>
      <c r="D409">
        <f xml:space="preserve"> POWER('Input-Graph'!$K$16,1.5) * EXP(J409/(2*'Input-Graph'!$K$16)) / (A409*SQRT(2*PI()))</f>
        <v>3.823599379960307</v>
      </c>
      <c r="E409">
        <f t="shared" si="29"/>
        <v>0.28147560341074396</v>
      </c>
      <c r="F409" s="7">
        <f xml:space="preserve"> I409 * NORMDIST(-I409*SQRT(A409)/'Input-Graph'!$K$16,0,1,1)</f>
        <v>2.7463808964233327</v>
      </c>
      <c r="G409" s="7">
        <f xml:space="preserve"> - (  'Input-Graph'!$K$16*EXP(Intermediate!J409*Intermediate!A409/(2*'Input-Graph'!$K$16*'Input-Graph'!$K$16)  )/SQRT(2*PI()*Intermediate!A409)  )</f>
        <v>-3.287815872913511</v>
      </c>
      <c r="H409">
        <f t="shared" si="30"/>
        <v>0.22664122674583131</v>
      </c>
      <c r="I409">
        <f>'Input-Graph'!$K$15 - 'Input-Graph'!$N$16/Intermediate!K409</f>
        <v>103.1215</v>
      </c>
      <c r="J409">
        <f t="shared" si="27"/>
        <v>-10634.043762249999</v>
      </c>
      <c r="K409">
        <f>('Input-Graph'!$N$6 - ((2*'Input-Graph'!A409/'Input-Graph'!$N$8) + 'Input-Graph'!$N$9))*'Input-Graph'!$N$7</f>
        <v>1499184</v>
      </c>
    </row>
    <row r="410" spans="1:11">
      <c r="A410" s="5">
        <f xml:space="preserve"> 'Input-Graph'!$K$16 + 'Input-Graph'!$K$22/'Input-Graph'!A410</f>
        <v>3616.3444249927115</v>
      </c>
      <c r="B410">
        <f xml:space="preserve"> SQRT('Input-Graph'!$K$16/(2*PI())) * 'Input-Graph'!$K$22 * EXP(J410/(2*'Input-Graph'!$K$16)) / ('Input-Graph'!A410*A410)</f>
        <v>0.48554489091376241</v>
      </c>
      <c r="C410">
        <f t="shared" si="28"/>
        <v>-3.542123776549563</v>
      </c>
      <c r="D410">
        <f xml:space="preserve"> POWER('Input-Graph'!$K$16,1.5) * EXP(J410/(2*'Input-Graph'!$K$16)) / (A410*SQRT(2*PI()))</f>
        <v>3.8246550888718098</v>
      </c>
      <c r="E410">
        <f t="shared" si="29"/>
        <v>0.28253131232224682</v>
      </c>
      <c r="F410" s="7">
        <f xml:space="preserve"> I410 * NORMDIST(-I410*SQRT(A410)/'Input-Graph'!$K$16,0,1,1)</f>
        <v>2.7480765228451594</v>
      </c>
      <c r="G410" s="7">
        <f xml:space="preserve"> - (  'Input-Graph'!$K$16*EXP(Intermediate!J410*Intermediate!A410/(2*'Input-Graph'!$K$16*'Input-Graph'!$K$16)  )/SQRT(2*PI()*Intermediate!A410)  )</f>
        <v>-3.2899654736567587</v>
      </c>
      <c r="H410">
        <f t="shared" si="30"/>
        <v>0.22618725242440973</v>
      </c>
      <c r="I410">
        <f>'Input-Graph'!$K$15 - 'Input-Graph'!$N$16/Intermediate!K410</f>
        <v>103.1215</v>
      </c>
      <c r="J410">
        <f t="shared" si="27"/>
        <v>-10634.043762249999</v>
      </c>
      <c r="K410">
        <f>('Input-Graph'!$N$6 - ((2*'Input-Graph'!A410/'Input-Graph'!$N$8) + 'Input-Graph'!$N$9))*'Input-Graph'!$N$7</f>
        <v>1499182</v>
      </c>
    </row>
    <row r="411" spans="1:11">
      <c r="A411" s="5">
        <f xml:space="preserve"> 'Input-Graph'!$K$16 + 'Input-Graph'!$K$22/'Input-Graph'!A411</f>
        <v>3615.3508105446381</v>
      </c>
      <c r="B411">
        <f xml:space="preserve"> SQRT('Input-Graph'!$K$16/(2*PI())) * 'Input-Graph'!$K$22 * EXP(J411/(2*'Input-Graph'!$K$16)) / ('Input-Graph'!A411*A411)</f>
        <v>0.48449375293176766</v>
      </c>
      <c r="C411">
        <f t="shared" si="28"/>
        <v>-3.542123776549563</v>
      </c>
      <c r="D411">
        <f xml:space="preserve"> POWER('Input-Graph'!$K$16,1.5) * EXP(J411/(2*'Input-Graph'!$K$16)) / (A411*SQRT(2*PI()))</f>
        <v>3.8257062268538053</v>
      </c>
      <c r="E411">
        <f t="shared" si="29"/>
        <v>0.28358245030424234</v>
      </c>
      <c r="F411" s="7">
        <f xml:space="preserve"> I411 * NORMDIST(-I411*SQRT(A411)/'Input-Graph'!$K$16,0,1,1)</f>
        <v>2.7497649784651501</v>
      </c>
      <c r="G411" s="7">
        <f xml:space="preserve"> - (  'Input-Graph'!$K$16*EXP(Intermediate!J411*Intermediate!A411/(2*'Input-Graph'!$K$16*'Input-Graph'!$K$16)  )/SQRT(2*PI()*Intermediate!A411)  )</f>
        <v>-3.2921061082677401</v>
      </c>
      <c r="H411">
        <f t="shared" si="30"/>
        <v>0.22573507343342003</v>
      </c>
      <c r="I411">
        <f>'Input-Graph'!$K$15 - 'Input-Graph'!$N$16/Intermediate!K411</f>
        <v>103.1215</v>
      </c>
      <c r="J411">
        <f t="shared" si="27"/>
        <v>-10634.043762249999</v>
      </c>
      <c r="K411">
        <f>('Input-Graph'!$N$6 - ((2*'Input-Graph'!A411/'Input-Graph'!$N$8) + 'Input-Graph'!$N$9))*'Input-Graph'!$N$7</f>
        <v>1499180</v>
      </c>
    </row>
    <row r="412" spans="1:11">
      <c r="A412" s="5">
        <f xml:space="preserve"> 'Input-Graph'!$K$16 + 'Input-Graph'!$K$22/'Input-Graph'!A412</f>
        <v>3614.3620312033686</v>
      </c>
      <c r="B412">
        <f xml:space="preserve"> SQRT('Input-Graph'!$K$16/(2*PI())) * 'Input-Graph'!$K$22 * EXP(J412/(2*'Input-Graph'!$K$16)) / ('Input-Graph'!A412*A412)</f>
        <v>0.4834471562571061</v>
      </c>
      <c r="C412">
        <f t="shared" si="28"/>
        <v>-3.542123776549563</v>
      </c>
      <c r="D412">
        <f xml:space="preserve"> POWER('Input-Graph'!$K$16,1.5) * EXP(J412/(2*'Input-Graph'!$K$16)) / (A412*SQRT(2*PI()))</f>
        <v>3.8267528235284662</v>
      </c>
      <c r="E412">
        <f t="shared" si="29"/>
        <v>0.28462904697890323</v>
      </c>
      <c r="F412" s="7">
        <f xml:space="preserve"> I412 * NORMDIST(-I412*SQRT(A412)/'Input-Graph'!$K$16,0,1,1)</f>
        <v>2.7514463083837035</v>
      </c>
      <c r="G412" s="7">
        <f xml:space="preserve"> - (  'Input-Graph'!$K$16*EXP(Intermediate!J412*Intermediate!A412/(2*'Input-Graph'!$K$16*'Input-Graph'!$K$16)  )/SQRT(2*PI()*Intermediate!A412)  )</f>
        <v>-3.2942378323343329</v>
      </c>
      <c r="H412">
        <f t="shared" si="30"/>
        <v>0.22528467928538021</v>
      </c>
      <c r="I412">
        <f>'Input-Graph'!$K$15 - 'Input-Graph'!$N$16/Intermediate!K412</f>
        <v>103.1215</v>
      </c>
      <c r="J412">
        <f t="shared" si="27"/>
        <v>-10634.043762249999</v>
      </c>
      <c r="K412">
        <f>('Input-Graph'!$N$6 - ((2*'Input-Graph'!A412/'Input-Graph'!$N$8) + 'Input-Graph'!$N$9))*'Input-Graph'!$N$7</f>
        <v>1499178</v>
      </c>
    </row>
    <row r="413" spans="1:11">
      <c r="A413" s="5">
        <f xml:space="preserve"> 'Input-Graph'!$K$16 + 'Input-Graph'!$K$22/'Input-Graph'!A413</f>
        <v>3613.3780517618134</v>
      </c>
      <c r="B413">
        <f xml:space="preserve"> SQRT('Input-Graph'!$K$16/(2*PI())) * 'Input-Graph'!$K$22 * EXP(J413/(2*'Input-Graph'!$K$16)) / ('Input-Graph'!A413*A413)</f>
        <v>0.48240507152300854</v>
      </c>
      <c r="C413">
        <f t="shared" si="28"/>
        <v>-3.542123776549563</v>
      </c>
      <c r="D413">
        <f xml:space="preserve"> POWER('Input-Graph'!$K$16,1.5) * EXP(J413/(2*'Input-Graph'!$K$16)) / (A413*SQRT(2*PI()))</f>
        <v>3.8277949082625642</v>
      </c>
      <c r="E413">
        <f t="shared" si="29"/>
        <v>0.28567113171300118</v>
      </c>
      <c r="F413" s="7">
        <f xml:space="preserve"> I413 * NORMDIST(-I413*SQRT(A413)/'Input-Graph'!$K$16,0,1,1)</f>
        <v>2.7531205573266369</v>
      </c>
      <c r="G413" s="7">
        <f xml:space="preserve"> - (  'Input-Graph'!$K$16*EXP(Intermediate!J413*Intermediate!A413/(2*'Input-Graph'!$K$16*'Input-Graph'!$K$16)  )/SQRT(2*PI()*Intermediate!A413)  )</f>
        <v>-3.2963607009896769</v>
      </c>
      <c r="H413">
        <f t="shared" si="30"/>
        <v>0.22483605957296948</v>
      </c>
      <c r="I413">
        <f>'Input-Graph'!$K$15 - 'Input-Graph'!$N$16/Intermediate!K413</f>
        <v>103.1215</v>
      </c>
      <c r="J413">
        <f t="shared" si="27"/>
        <v>-10634.043762249999</v>
      </c>
      <c r="K413">
        <f>('Input-Graph'!$N$6 - ((2*'Input-Graph'!A413/'Input-Graph'!$N$8) + 'Input-Graph'!$N$9))*'Input-Graph'!$N$7</f>
        <v>1499176</v>
      </c>
    </row>
    <row r="414" spans="1:11">
      <c r="A414" s="5">
        <f xml:space="preserve"> 'Input-Graph'!$K$16 + 'Input-Graph'!$K$22/'Input-Graph'!A414</f>
        <v>3612.3988373538741</v>
      </c>
      <c r="B414">
        <f xml:space="preserve"> SQRT('Input-Graph'!$K$16/(2*PI())) * 'Input-Graph'!$K$22 * EXP(J414/(2*'Input-Graph'!$K$16)) / ('Input-Graph'!A414*A414)</f>
        <v>0.48136746961536475</v>
      </c>
      <c r="C414">
        <f t="shared" si="28"/>
        <v>-3.542123776549563</v>
      </c>
      <c r="D414">
        <f xml:space="preserve"> POWER('Input-Graph'!$K$16,1.5) * EXP(J414/(2*'Input-Graph'!$K$16)) / (A414*SQRT(2*PI()))</f>
        <v>3.8288325101702081</v>
      </c>
      <c r="E414">
        <f t="shared" si="29"/>
        <v>0.28670873362064508</v>
      </c>
      <c r="F414" s="7">
        <f xml:space="preserve"> I414 * NORMDIST(-I414*SQRT(A414)/'Input-Graph'!$K$16,0,1,1)</f>
        <v>2.7547877696490328</v>
      </c>
      <c r="G414" s="7">
        <f xml:space="preserve"> - (  'Input-Graph'!$K$16*EXP(Intermediate!J414*Intermediate!A414/(2*'Input-Graph'!$K$16*'Input-Graph'!$K$16)  )/SQRT(2*PI()*Intermediate!A414)  )</f>
        <v>-3.2984747689167473</v>
      </c>
      <c r="H414">
        <f t="shared" si="30"/>
        <v>0.22438920396829554</v>
      </c>
      <c r="I414">
        <f>'Input-Graph'!$K$15 - 'Input-Graph'!$N$16/Intermediate!K414</f>
        <v>103.1215</v>
      </c>
      <c r="J414">
        <f t="shared" si="27"/>
        <v>-10634.043762249999</v>
      </c>
      <c r="K414">
        <f>('Input-Graph'!$N$6 - ((2*'Input-Graph'!A414/'Input-Graph'!$N$8) + 'Input-Graph'!$N$9))*'Input-Graph'!$N$7</f>
        <v>1499174</v>
      </c>
    </row>
    <row r="415" spans="1:11">
      <c r="A415" s="5">
        <f xml:space="preserve"> 'Input-Graph'!$K$16 + 'Input-Graph'!$K$22/'Input-Graph'!A415</f>
        <v>3611.4243534503207</v>
      </c>
      <c r="B415">
        <f xml:space="preserve"> SQRT('Input-Graph'!$K$16/(2*PI())) * 'Input-Graph'!$K$22 * EXP(J415/(2*'Input-Graph'!$K$16)) / ('Input-Graph'!A415*A415)</f>
        <v>0.48033432167001228</v>
      </c>
      <c r="C415">
        <f t="shared" si="28"/>
        <v>-3.542123776549563</v>
      </c>
      <c r="D415">
        <f xml:space="preserve"> POWER('Input-Graph'!$K$16,1.5) * EXP(J415/(2*'Input-Graph'!$K$16)) / (A415*SQRT(2*PI()))</f>
        <v>3.8298656581155597</v>
      </c>
      <c r="E415">
        <f t="shared" si="29"/>
        <v>0.28774188156599667</v>
      </c>
      <c r="F415" s="7">
        <f xml:space="preserve"> I415 * NORMDIST(-I415*SQRT(A415)/'Input-Graph'!$K$16,0,1,1)</f>
        <v>2.7564479893389948</v>
      </c>
      <c r="G415" s="7">
        <f xml:space="preserve"> - (  'Input-Graph'!$K$16*EXP(Intermediate!J415*Intermediate!A415/(2*'Input-Graph'!$K$16*'Input-Graph'!$K$16)  )/SQRT(2*PI()*Intermediate!A415)  )</f>
        <v>-3.3005800903529074</v>
      </c>
      <c r="H415">
        <f t="shared" si="30"/>
        <v>0.22394410222209604</v>
      </c>
      <c r="I415">
        <f>'Input-Graph'!$K$15 - 'Input-Graph'!$N$16/Intermediate!K415</f>
        <v>103.1215</v>
      </c>
      <c r="J415">
        <f t="shared" si="27"/>
        <v>-10634.043762249999</v>
      </c>
      <c r="K415">
        <f>('Input-Graph'!$N$6 - ((2*'Input-Graph'!A415/'Input-Graph'!$N$8) + 'Input-Graph'!$N$9))*'Input-Graph'!$N$7</f>
        <v>1499172</v>
      </c>
    </row>
    <row r="416" spans="1:11">
      <c r="A416" s="5">
        <f xml:space="preserve"> 'Input-Graph'!$K$16 + 'Input-Graph'!$K$22/'Input-Graph'!A416</f>
        <v>3610.4545658547358</v>
      </c>
      <c r="B416">
        <f xml:space="preserve"> SQRT('Input-Graph'!$K$16/(2*PI())) * 'Input-Graph'!$K$22 * EXP(J416/(2*'Input-Graph'!$K$16)) / ('Input-Graph'!A416*A416)</f>
        <v>0.4793055990700601</v>
      </c>
      <c r="C416">
        <f t="shared" si="28"/>
        <v>-3.542123776549563</v>
      </c>
      <c r="D416">
        <f xml:space="preserve"> POWER('Input-Graph'!$K$16,1.5) * EXP(J416/(2*'Input-Graph'!$K$16)) / (A416*SQRT(2*PI()))</f>
        <v>3.8308943807155127</v>
      </c>
      <c r="E416">
        <f t="shared" si="29"/>
        <v>0.28877060416594968</v>
      </c>
      <c r="F416" s="7">
        <f xml:space="preserve"> I416 * NORMDIST(-I416*SQRT(A416)/'Input-Graph'!$K$16,0,1,1)</f>
        <v>2.7581012600215398</v>
      </c>
      <c r="G416" s="7">
        <f xml:space="preserve"> - (  'Input-Graph'!$K$16*EXP(Intermediate!J416*Intermediate!A416/(2*'Input-Graph'!$K$16*'Input-Graph'!$K$16)  )/SQRT(2*PI()*Intermediate!A416)  )</f>
        <v>-3.3026767190943902</v>
      </c>
      <c r="H416">
        <f t="shared" si="30"/>
        <v>0.22350074416315913</v>
      </c>
      <c r="I416">
        <f>'Input-Graph'!$K$15 - 'Input-Graph'!$N$16/Intermediate!K416</f>
        <v>103.1215</v>
      </c>
      <c r="J416">
        <f t="shared" si="27"/>
        <v>-10634.043762249999</v>
      </c>
      <c r="K416">
        <f>('Input-Graph'!$N$6 - ((2*'Input-Graph'!A416/'Input-Graph'!$N$8) + 'Input-Graph'!$N$9))*'Input-Graph'!$N$7</f>
        <v>1499170</v>
      </c>
    </row>
    <row r="417" spans="1:11">
      <c r="A417" s="5">
        <f xml:space="preserve"> 'Input-Graph'!$K$16 + 'Input-Graph'!$K$22/'Input-Graph'!A417</f>
        <v>3609.4894406995149</v>
      </c>
      <c r="B417">
        <f xml:space="preserve"> SQRT('Input-Graph'!$K$16/(2*PI())) * 'Input-Graph'!$K$22 * EXP(J417/(2*'Input-Graph'!$K$16)) / ('Input-Graph'!A417*A417)</f>
        <v>0.47828127344324584</v>
      </c>
      <c r="C417">
        <f t="shared" si="28"/>
        <v>-3.542123776549563</v>
      </c>
      <c r="D417">
        <f xml:space="preserve"> POWER('Input-Graph'!$K$16,1.5) * EXP(J417/(2*'Input-Graph'!$K$16)) / (A417*SQRT(2*PI()))</f>
        <v>3.8319187063423263</v>
      </c>
      <c r="E417">
        <f t="shared" si="29"/>
        <v>0.28979492979276333</v>
      </c>
      <c r="F417" s="7">
        <f xml:space="preserve"> I417 * NORMDIST(-I417*SQRT(A417)/'Input-Graph'!$K$16,0,1,1)</f>
        <v>2.759747624962066</v>
      </c>
      <c r="G417" s="7">
        <f xml:space="preserve"> - (  'Input-Graph'!$K$16*EXP(Intermediate!J417*Intermediate!A417/(2*'Input-Graph'!$K$16*'Input-Graph'!$K$16)  )/SQRT(2*PI()*Intermediate!A417)  )</f>
        <v>-3.3047647085007243</v>
      </c>
      <c r="H417">
        <f t="shared" si="30"/>
        <v>0.22305911969735082</v>
      </c>
      <c r="I417">
        <f>'Input-Graph'!$K$15 - 'Input-Graph'!$N$16/Intermediate!K417</f>
        <v>103.1215</v>
      </c>
      <c r="J417">
        <f t="shared" si="27"/>
        <v>-10634.043762249999</v>
      </c>
      <c r="K417">
        <f>('Input-Graph'!$N$6 - ((2*'Input-Graph'!A417/'Input-Graph'!$N$8) + 'Input-Graph'!$N$9))*'Input-Graph'!$N$7</f>
        <v>1499168</v>
      </c>
    </row>
    <row r="418" spans="1:11">
      <c r="A418" s="5">
        <f xml:space="preserve"> 'Input-Graph'!$K$16 + 'Input-Graph'!$K$22/'Input-Graph'!A418</f>
        <v>3608.5289444419209</v>
      </c>
      <c r="B418">
        <f xml:space="preserve"> SQRT('Input-Graph'!$K$16/(2*PI())) * 'Input-Graph'!$K$22 * EXP(J418/(2*'Input-Graph'!$K$16)) / ('Input-Graph'!A418*A418)</f>
        <v>0.47726131665932814</v>
      </c>
      <c r="C418">
        <f t="shared" si="28"/>
        <v>-3.542123776549563</v>
      </c>
      <c r="D418">
        <f xml:space="preserve"> POWER('Input-Graph'!$K$16,1.5) * EXP(J418/(2*'Input-Graph'!$K$16)) / (A418*SQRT(2*PI()))</f>
        <v>3.8329386631262441</v>
      </c>
      <c r="E418">
        <f t="shared" si="29"/>
        <v>0.29081488657668109</v>
      </c>
      <c r="F418" s="7">
        <f xml:space="preserve"> I418 * NORMDIST(-I418*SQRT(A418)/'Input-Graph'!$K$16,0,1,1)</f>
        <v>2.7613871270702703</v>
      </c>
      <c r="G418" s="7">
        <f xml:space="preserve"> - (  'Input-Graph'!$K$16*EXP(Intermediate!J418*Intermediate!A418/(2*'Input-Graph'!$K$16*'Input-Graph'!$K$16)  )/SQRT(2*PI()*Intermediate!A418)  )</f>
        <v>-3.3068441114991263</v>
      </c>
      <c r="H418">
        <f t="shared" si="30"/>
        <v>0.22261921880715319</v>
      </c>
      <c r="I418">
        <f>'Input-Graph'!$K$15 - 'Input-Graph'!$N$16/Intermediate!K418</f>
        <v>103.1215</v>
      </c>
      <c r="J418">
        <f t="shared" si="27"/>
        <v>-10634.043762249999</v>
      </c>
      <c r="K418">
        <f>('Input-Graph'!$N$6 - ((2*'Input-Graph'!A418/'Input-Graph'!$N$8) + 'Input-Graph'!$N$9))*'Input-Graph'!$N$7</f>
        <v>1499166</v>
      </c>
    </row>
    <row r="419" spans="1:11">
      <c r="A419" s="5">
        <f xml:space="preserve"> 'Input-Graph'!$K$16 + 'Input-Graph'!$K$22/'Input-Graph'!A419</f>
        <v>3607.5730438602004</v>
      </c>
      <c r="B419">
        <f xml:space="preserve"> SQRT('Input-Graph'!$K$16/(2*PI())) * 'Input-Graph'!$K$22 * EXP(J419/(2*'Input-Graph'!$K$16)) / ('Input-Graph'!A419*A419)</f>
        <v>0.47624570082751094</v>
      </c>
      <c r="C419">
        <f t="shared" si="28"/>
        <v>-3.542123776549563</v>
      </c>
      <c r="D419">
        <f xml:space="preserve"> POWER('Input-Graph'!$K$16,1.5) * EXP(J419/(2*'Input-Graph'!$K$16)) / (A419*SQRT(2*PI()))</f>
        <v>3.8339542789580614</v>
      </c>
      <c r="E419">
        <f t="shared" si="29"/>
        <v>0.29183050240849839</v>
      </c>
      <c r="F419" s="7">
        <f xml:space="preserve"> I419 * NORMDIST(-I419*SQRT(A419)/'Input-Graph'!$K$16,0,1,1)</f>
        <v>2.7630198089035809</v>
      </c>
      <c r="G419" s="7">
        <f xml:space="preserve"> - (  'Input-Graph'!$K$16*EXP(Intermediate!J419*Intermediate!A419/(2*'Input-Graph'!$K$16*'Input-Graph'!$K$16)  )/SQRT(2*PI()*Intermediate!A419)  )</f>
        <v>-3.3089149805888143</v>
      </c>
      <c r="H419">
        <f t="shared" si="30"/>
        <v>0.22218103155077618</v>
      </c>
      <c r="I419">
        <f>'Input-Graph'!$K$15 - 'Input-Graph'!$N$16/Intermediate!K419</f>
        <v>103.1215</v>
      </c>
      <c r="J419">
        <f t="shared" si="27"/>
        <v>-10634.043762249999</v>
      </c>
      <c r="K419">
        <f>('Input-Graph'!$N$6 - ((2*'Input-Graph'!A419/'Input-Graph'!$N$8) + 'Input-Graph'!$N$9))*'Input-Graph'!$N$7</f>
        <v>1499164</v>
      </c>
    </row>
    <row r="420" spans="1:11">
      <c r="A420" s="5">
        <f xml:space="preserve"> 'Input-Graph'!$K$16 + 'Input-Graph'!$K$22/'Input-Graph'!A420</f>
        <v>3606.6217060497529</v>
      </c>
      <c r="B420">
        <f xml:space="preserve"> SQRT('Input-Graph'!$K$16/(2*PI())) * 'Input-Graph'!$K$22 * EXP(J420/(2*'Input-Graph'!$K$16)) / ('Input-Graph'!A420*A420)</f>
        <v>0.47523439829390146</v>
      </c>
      <c r="C420">
        <f t="shared" si="28"/>
        <v>-3.542123776549563</v>
      </c>
      <c r="D420">
        <f xml:space="preserve"> POWER('Input-Graph'!$K$16,1.5) * EXP(J420/(2*'Input-Graph'!$K$16)) / (A420*SQRT(2*PI()))</f>
        <v>3.8349655814916708</v>
      </c>
      <c r="E420">
        <f t="shared" si="29"/>
        <v>0.29284180494210776</v>
      </c>
      <c r="F420" s="7">
        <f xml:space="preserve"> I420 * NORMDIST(-I420*SQRT(A420)/'Input-Graph'!$K$16,0,1,1)</f>
        <v>2.7646457126708337</v>
      </c>
      <c r="G420" s="7">
        <f xml:space="preserve"> - (  'Input-Graph'!$K$16*EXP(Intermediate!J420*Intermediate!A420/(2*'Input-Graph'!$K$16*'Input-Graph'!$K$16)  )/SQRT(2*PI()*Intermediate!A420)  )</f>
        <v>-3.3109773678452932</v>
      </c>
      <c r="H420">
        <f t="shared" si="30"/>
        <v>0.22174454806154964</v>
      </c>
      <c r="I420">
        <f>'Input-Graph'!$K$15 - 'Input-Graph'!$N$16/Intermediate!K420</f>
        <v>103.1215</v>
      </c>
      <c r="J420">
        <f t="shared" si="27"/>
        <v>-10634.043762249999</v>
      </c>
      <c r="K420">
        <f>('Input-Graph'!$N$6 - ((2*'Input-Graph'!A420/'Input-Graph'!$N$8) + 'Input-Graph'!$N$9))*'Input-Graph'!$N$7</f>
        <v>1499162</v>
      </c>
    </row>
    <row r="421" spans="1:11">
      <c r="A421" s="5">
        <f xml:space="preserve"> 'Input-Graph'!$K$16 + 'Input-Graph'!$K$22/'Input-Graph'!A421</f>
        <v>3605.6748984193555</v>
      </c>
      <c r="B421">
        <f xml:space="preserve"> SQRT('Input-Graph'!$K$16/(2*PI())) * 'Input-Graph'!$K$22 * EXP(J421/(2*'Input-Graph'!$K$16)) / ('Input-Graph'!A421*A421)</f>
        <v>0.47422738163899986</v>
      </c>
      <c r="C421">
        <f t="shared" si="28"/>
        <v>-3.542123776549563</v>
      </c>
      <c r="D421">
        <f xml:space="preserve"> POWER('Input-Graph'!$K$16,1.5) * EXP(J421/(2*'Input-Graph'!$K$16)) / (A421*SQRT(2*PI()))</f>
        <v>3.8359725981465727</v>
      </c>
      <c r="E421">
        <f t="shared" si="29"/>
        <v>0.29384882159700965</v>
      </c>
      <c r="F421" s="7">
        <f xml:space="preserve"> I421 * NORMDIST(-I421*SQRT(A421)/'Input-Graph'!$K$16,0,1,1)</f>
        <v>2.7662648802357417</v>
      </c>
      <c r="G421" s="7">
        <f xml:space="preserve"> - (  'Input-Graph'!$K$16*EXP(Intermediate!J421*Intermediate!A421/(2*'Input-Graph'!$K$16*'Input-Graph'!$K$16)  )/SQRT(2*PI()*Intermediate!A421)  )</f>
        <v>-3.3130313249245722</v>
      </c>
      <c r="H421">
        <f t="shared" si="30"/>
        <v>0.22130975854717905</v>
      </c>
      <c r="I421">
        <f>'Input-Graph'!$K$15 - 'Input-Graph'!$N$16/Intermediate!K421</f>
        <v>103.1215</v>
      </c>
      <c r="J421">
        <f t="shared" si="27"/>
        <v>-10634.043762249999</v>
      </c>
      <c r="K421">
        <f>('Input-Graph'!$N$6 - ((2*'Input-Graph'!A421/'Input-Graph'!$N$8) + 'Input-Graph'!$N$9))*'Input-Graph'!$N$7</f>
        <v>1499160</v>
      </c>
    </row>
    <row r="422" spans="1:11">
      <c r="A422" s="5">
        <f xml:space="preserve"> 'Input-Graph'!$K$16 + 'Input-Graph'!$K$22/'Input-Graph'!A422</f>
        <v>3604.7325886874396</v>
      </c>
      <c r="B422">
        <f xml:space="preserve"> SQRT('Input-Graph'!$K$16/(2*PI())) * 'Input-Graph'!$K$22 * EXP(J422/(2*'Input-Graph'!$K$16)) / ('Input-Graph'!A422*A422)</f>
        <v>0.47322462367522194</v>
      </c>
      <c r="C422">
        <f t="shared" si="28"/>
        <v>-3.542123776549563</v>
      </c>
      <c r="D422">
        <f xml:space="preserve"> POWER('Input-Graph'!$K$16,1.5) * EXP(J422/(2*'Input-Graph'!$K$16)) / (A422*SQRT(2*PI()))</f>
        <v>3.8369753561103508</v>
      </c>
      <c r="E422">
        <f t="shared" si="29"/>
        <v>0.29485157956078778</v>
      </c>
      <c r="F422" s="7">
        <f xml:space="preserve"> I422 * NORMDIST(-I422*SQRT(A422)/'Input-Graph'!$K$16,0,1,1)</f>
        <v>2.7678773531204421</v>
      </c>
      <c r="G422" s="7">
        <f xml:space="preserve"> - (  'Input-Graph'!$K$16*EXP(Intermediate!J422*Intermediate!A422/(2*'Input-Graph'!$K$16*'Input-Graph'!$K$16)  )/SQRT(2*PI()*Intermediate!A422)  )</f>
        <v>-3.3150769030673533</v>
      </c>
      <c r="H422">
        <f t="shared" si="30"/>
        <v>0.22087665328909845</v>
      </c>
      <c r="I422">
        <f>'Input-Graph'!$K$15 - 'Input-Graph'!$N$16/Intermediate!K422</f>
        <v>103.1215</v>
      </c>
      <c r="J422">
        <f t="shared" si="27"/>
        <v>-10634.043762249999</v>
      </c>
      <c r="K422">
        <f>('Input-Graph'!$N$6 - ((2*'Input-Graph'!A422/'Input-Graph'!$N$8) + 'Input-Graph'!$N$9))*'Input-Graph'!$N$7</f>
        <v>1499158</v>
      </c>
    </row>
    <row r="423" spans="1:11">
      <c r="A423" s="5">
        <f xml:space="preserve"> 'Input-Graph'!$K$16 + 'Input-Graph'!$K$22/'Input-Graph'!A423</f>
        <v>3603.7947448784234</v>
      </c>
      <c r="B423">
        <f xml:space="preserve"> SQRT('Input-Graph'!$K$16/(2*PI())) * 'Input-Graph'!$K$22 * EXP(J423/(2*'Input-Graph'!$K$16)) / ('Input-Graph'!A423*A423)</f>
        <v>0.47222609744445132</v>
      </c>
      <c r="C423">
        <f t="shared" si="28"/>
        <v>-3.542123776549563</v>
      </c>
      <c r="D423">
        <f xml:space="preserve"> POWER('Input-Graph'!$K$16,1.5) * EXP(J423/(2*'Input-Graph'!$K$16)) / (A423*SQRT(2*PI()))</f>
        <v>3.8379738823411218</v>
      </c>
      <c r="E423">
        <f t="shared" si="29"/>
        <v>0.29585010579155879</v>
      </c>
      <c r="F423" s="7">
        <f xml:space="preserve"> I423 * NORMDIST(-I423*SQRT(A423)/'Input-Graph'!$K$16,0,1,1)</f>
        <v>2.7694831725089677</v>
      </c>
      <c r="G423" s="7">
        <f xml:space="preserve"> - (  'Input-Graph'!$K$16*EXP(Intermediate!J423*Intermediate!A423/(2*'Input-Graph'!$K$16*'Input-Graph'!$K$16)  )/SQRT(2*PI()*Intermediate!A423)  )</f>
        <v>-3.3171141531031414</v>
      </c>
      <c r="H423">
        <f t="shared" si="30"/>
        <v>0.2204452226418363</v>
      </c>
      <c r="I423">
        <f>'Input-Graph'!$K$15 - 'Input-Graph'!$N$16/Intermediate!K423</f>
        <v>103.1215</v>
      </c>
      <c r="J423">
        <f t="shared" si="27"/>
        <v>-10634.043762249999</v>
      </c>
      <c r="K423">
        <f>('Input-Graph'!$N$6 - ((2*'Input-Graph'!A423/'Input-Graph'!$N$8) + 'Input-Graph'!$N$9))*'Input-Graph'!$N$7</f>
        <v>1499156</v>
      </c>
    </row>
    <row r="424" spans="1:11">
      <c r="A424" s="5">
        <f xml:space="preserve"> 'Input-Graph'!$K$16 + 'Input-Graph'!$K$22/'Input-Graph'!A424</f>
        <v>3602.8613353190958</v>
      </c>
      <c r="B424">
        <f xml:space="preserve"> SQRT('Input-Graph'!$K$16/(2*PI())) * 'Input-Graph'!$K$22 * EXP(J424/(2*'Input-Graph'!$K$16)) / ('Input-Graph'!A424*A424)</f>
        <v>0.47123177621562429</v>
      </c>
      <c r="C424">
        <f t="shared" si="28"/>
        <v>-3.542123776549563</v>
      </c>
      <c r="D424">
        <f xml:space="preserve"> POWER('Input-Graph'!$K$16,1.5) * EXP(J424/(2*'Input-Graph'!$K$16)) / (A424*SQRT(2*PI()))</f>
        <v>3.8389682035699484</v>
      </c>
      <c r="E424">
        <f t="shared" si="29"/>
        <v>0.29684442702038538</v>
      </c>
      <c r="F424" s="7">
        <f xml:space="preserve"> I424 * NORMDIST(-I424*SQRT(A424)/'Input-Graph'!$K$16,0,1,1)</f>
        <v>2.7710823792504962</v>
      </c>
      <c r="G424" s="7">
        <f xml:space="preserve"> - (  'Input-Graph'!$K$16*EXP(Intermediate!J424*Intermediate!A424/(2*'Input-Graph'!$K$16*'Input-Graph'!$K$16)  )/SQRT(2*PI()*Intermediate!A424)  )</f>
        <v>-3.3191431254543313</v>
      </c>
      <c r="H424">
        <f t="shared" si="30"/>
        <v>0.2200154570321744</v>
      </c>
      <c r="I424">
        <f>'Input-Graph'!$K$15 - 'Input-Graph'!$N$16/Intermediate!K424</f>
        <v>103.1215</v>
      </c>
      <c r="J424">
        <f t="shared" si="27"/>
        <v>-10634.043762249999</v>
      </c>
      <c r="K424">
        <f>('Input-Graph'!$N$6 - ((2*'Input-Graph'!A424/'Input-Graph'!$N$8) + 'Input-Graph'!$N$9))*'Input-Graph'!$N$7</f>
        <v>1499154</v>
      </c>
    </row>
    <row r="425" spans="1:11">
      <c r="A425" s="5">
        <f xml:space="preserve"> 'Input-Graph'!$K$16 + 'Input-Graph'!$K$22/'Input-Graph'!A425</f>
        <v>3601.9323286350477</v>
      </c>
      <c r="B425">
        <f xml:space="preserve"> SQRT('Input-Graph'!$K$16/(2*PI())) * 'Input-Graph'!$K$22 * EXP(J425/(2*'Input-Graph'!$K$16)) / ('Input-Graph'!A425*A425)</f>
        <v>0.47024163348234438</v>
      </c>
      <c r="C425">
        <f t="shared" si="28"/>
        <v>-3.542123776549563</v>
      </c>
      <c r="D425">
        <f xml:space="preserve"> POWER('Input-Graph'!$K$16,1.5) * EXP(J425/(2*'Input-Graph'!$K$16)) / (A425*SQRT(2*PI()))</f>
        <v>3.8399583463032281</v>
      </c>
      <c r="E425">
        <f t="shared" si="29"/>
        <v>0.29783456975366507</v>
      </c>
      <c r="F425" s="7">
        <f xml:space="preserve"> I425 * NORMDIST(-I425*SQRT(A425)/'Input-Graph'!$K$16,0,1,1)</f>
        <v>2.7726750138628669</v>
      </c>
      <c r="G425" s="7">
        <f xml:space="preserve"> - (  'Input-Graph'!$K$16*EXP(Intermediate!J425*Intermediate!A425/(2*'Input-Graph'!$K$16*'Input-Graph'!$K$16)  )/SQRT(2*PI()*Intermediate!A425)  )</f>
        <v>-3.3211638701402415</v>
      </c>
      <c r="H425">
        <f t="shared" si="30"/>
        <v>0.21958734695863491</v>
      </c>
      <c r="I425">
        <f>'Input-Graph'!$K$15 - 'Input-Graph'!$N$16/Intermediate!K425</f>
        <v>103.1215</v>
      </c>
      <c r="J425">
        <f t="shared" si="27"/>
        <v>-10634.043762249999</v>
      </c>
      <c r="K425">
        <f>('Input-Graph'!$N$6 - ((2*'Input-Graph'!A425/'Input-Graph'!$N$8) + 'Input-Graph'!$N$9))*'Input-Graph'!$N$7</f>
        <v>1499152</v>
      </c>
    </row>
    <row r="426" spans="1:11">
      <c r="A426" s="5">
        <f xml:space="preserve"> 'Input-Graph'!$K$16 + 'Input-Graph'!$K$22/'Input-Graph'!A426</f>
        <v>3601.0076937471599</v>
      </c>
      <c r="B426">
        <f xml:space="preserve"> SQRT('Input-Graph'!$K$16/(2*PI())) * 'Input-Graph'!$K$22 * EXP(J426/(2*'Input-Graph'!$K$16)) / ('Input-Graph'!A426*A426)</f>
        <v>0.46925564296052652</v>
      </c>
      <c r="C426">
        <f t="shared" si="28"/>
        <v>-3.542123776549563</v>
      </c>
      <c r="D426">
        <f xml:space="preserve"> POWER('Input-Graph'!$K$16,1.5) * EXP(J426/(2*'Input-Graph'!$K$16)) / (A426*SQRT(2*PI()))</f>
        <v>3.840944336825046</v>
      </c>
      <c r="E426">
        <f t="shared" si="29"/>
        <v>0.29882056027548298</v>
      </c>
      <c r="F426" s="7">
        <f xml:space="preserve"> I426 * NORMDIST(-I426*SQRT(A426)/'Input-Graph'!$K$16,0,1,1)</f>
        <v>2.7742611165359214</v>
      </c>
      <c r="G426" s="7">
        <f xml:space="preserve"> - (  'Input-Graph'!$K$16*EXP(Intermediate!J426*Intermediate!A426/(2*'Input-Graph'!$K$16*'Input-Graph'!$K$16)  )/SQRT(2*PI()*Intermediate!A426)  )</f>
        <v>-3.3231764367810852</v>
      </c>
      <c r="H426">
        <f t="shared" si="30"/>
        <v>0.2191608829908458</v>
      </c>
      <c r="I426">
        <f>'Input-Graph'!$K$15 - 'Input-Graph'!$N$16/Intermediate!K426</f>
        <v>103.1215</v>
      </c>
      <c r="J426">
        <f t="shared" si="27"/>
        <v>-10634.043762249999</v>
      </c>
      <c r="K426">
        <f>('Input-Graph'!$N$6 - ((2*'Input-Graph'!A426/'Input-Graph'!$N$8) + 'Input-Graph'!$N$9))*'Input-Graph'!$N$7</f>
        <v>1499150</v>
      </c>
    </row>
    <row r="427" spans="1:11">
      <c r="A427" s="5">
        <f xml:space="preserve"> 'Input-Graph'!$K$16 + 'Input-Graph'!$K$22/'Input-Graph'!A427</f>
        <v>3600.0873998681354</v>
      </c>
      <c r="B427">
        <f xml:space="preserve"> SQRT('Input-Graph'!$K$16/(2*PI())) * 'Input-Graph'!$K$22 * EXP(J427/(2*'Input-Graph'!$K$16)) / ('Input-Graph'!A427*A427)</f>
        <v>0.46827377858607189</v>
      </c>
      <c r="C427">
        <f t="shared" si="28"/>
        <v>-3.542123776549563</v>
      </c>
      <c r="D427">
        <f xml:space="preserve"> POWER('Input-Graph'!$K$16,1.5) * EXP(J427/(2*'Input-Graph'!$K$16)) / (A427*SQRT(2*PI()))</f>
        <v>3.8419262011995006</v>
      </c>
      <c r="E427">
        <f t="shared" si="29"/>
        <v>0.29980242464993756</v>
      </c>
      <c r="F427" s="7">
        <f xml:space="preserve"> I427 * NORMDIST(-I427*SQRT(A427)/'Input-Graph'!$K$16,0,1,1)</f>
        <v>2.7758407271346672</v>
      </c>
      <c r="G427" s="7">
        <f xml:space="preserve"> - (  'Input-Graph'!$K$16*EXP(Intermediate!J427*Intermediate!A427/(2*'Input-Graph'!$K$16*'Input-Graph'!$K$16)  )/SQRT(2*PI()*Intermediate!A427)  )</f>
        <v>-3.3251808746019162</v>
      </c>
      <c r="H427">
        <f t="shared" si="30"/>
        <v>0.21873605576876054</v>
      </c>
      <c r="I427">
        <f>'Input-Graph'!$K$15 - 'Input-Graph'!$N$16/Intermediate!K427</f>
        <v>103.1215</v>
      </c>
      <c r="J427">
        <f t="shared" si="27"/>
        <v>-10634.043762249999</v>
      </c>
      <c r="K427">
        <f>('Input-Graph'!$N$6 - ((2*'Input-Graph'!A427/'Input-Graph'!$N$8) + 'Input-Graph'!$N$9))*'Input-Graph'!$N$7</f>
        <v>1499148</v>
      </c>
    </row>
    <row r="428" spans="1:11">
      <c r="A428" s="5">
        <f xml:space="preserve"> 'Input-Graph'!$K$16 + 'Input-Graph'!$K$22/'Input-Graph'!A428</f>
        <v>3599.1714164990831</v>
      </c>
      <c r="B428">
        <f xml:space="preserve"> SQRT('Input-Graph'!$K$16/(2*PI())) * 'Input-Graph'!$K$22 * EXP(J428/(2*'Input-Graph'!$K$16)) / ('Input-Graph'!A428*A428)</f>
        <v>0.46729601451257058</v>
      </c>
      <c r="C428">
        <f t="shared" si="28"/>
        <v>-3.542123776549563</v>
      </c>
      <c r="D428">
        <f xml:space="preserve"> POWER('Input-Graph'!$K$16,1.5) * EXP(J428/(2*'Input-Graph'!$K$16)) / (A428*SQRT(2*PI()))</f>
        <v>3.8429039652730017</v>
      </c>
      <c r="E428">
        <f t="shared" si="29"/>
        <v>0.3007801887234387</v>
      </c>
      <c r="F428" s="7">
        <f xml:space="preserve"> I428 * NORMDIST(-I428*SQRT(A428)/'Input-Graph'!$K$16,0,1,1)</f>
        <v>2.7774138852026158</v>
      </c>
      <c r="G428" s="7">
        <f xml:space="preserve"> - (  'Input-Graph'!$K$16*EXP(Intermediate!J428*Intermediate!A428/(2*'Input-Graph'!$K$16*'Input-Graph'!$K$16)  )/SQRT(2*PI()*Intermediate!A428)  )</f>
        <v>-3.3271772324365165</v>
      </c>
      <c r="H428">
        <f t="shared" si="30"/>
        <v>0.21831285600210881</v>
      </c>
      <c r="I428">
        <f>'Input-Graph'!$K$15 - 'Input-Graph'!$N$16/Intermediate!K428</f>
        <v>103.1215</v>
      </c>
      <c r="J428">
        <f t="shared" si="27"/>
        <v>-10634.043762249999</v>
      </c>
      <c r="K428">
        <f>('Input-Graph'!$N$6 - ((2*'Input-Graph'!A428/'Input-Graph'!$N$8) + 'Input-Graph'!$N$9))*'Input-Graph'!$N$7</f>
        <v>1499146</v>
      </c>
    </row>
    <row r="429" spans="1:11">
      <c r="A429" s="5">
        <f xml:space="preserve"> 'Input-Graph'!$K$16 + 'Input-Graph'!$K$22/'Input-Graph'!A429</f>
        <v>3598.2597134261478</v>
      </c>
      <c r="B429">
        <f xml:space="preserve"> SQRT('Input-Graph'!$K$16/(2*PI())) * 'Input-Graph'!$K$22 * EXP(J429/(2*'Input-Graph'!$K$16)) / ('Input-Graph'!A429*A429)</f>
        <v>0.46632232510903421</v>
      </c>
      <c r="C429">
        <f t="shared" si="28"/>
        <v>-3.542123776549563</v>
      </c>
      <c r="D429">
        <f xml:space="preserve"> POWER('Input-Graph'!$K$16,1.5) * EXP(J429/(2*'Input-Graph'!$K$16)) / (A429*SQRT(2*PI()))</f>
        <v>3.8438776546765387</v>
      </c>
      <c r="E429">
        <f t="shared" si="29"/>
        <v>0.30175387812697574</v>
      </c>
      <c r="F429" s="7">
        <f xml:space="preserve"> I429 * NORMDIST(-I429*SQRT(A429)/'Input-Graph'!$K$16,0,1,1)</f>
        <v>2.7789806299650159</v>
      </c>
      <c r="G429" s="7">
        <f xml:space="preserve"> - (  'Input-Graph'!$K$16*EXP(Intermediate!J429*Intermediate!A429/(2*'Input-Graph'!$K$16*'Input-Graph'!$K$16)  )/SQRT(2*PI()*Intermediate!A429)  )</f>
        <v>-3.3291655587312388</v>
      </c>
      <c r="H429">
        <f t="shared" si="30"/>
        <v>0.21789127446978718</v>
      </c>
      <c r="I429">
        <f>'Input-Graph'!$K$15 - 'Input-Graph'!$N$16/Intermediate!K429</f>
        <v>103.1215</v>
      </c>
      <c r="J429">
        <f t="shared" si="27"/>
        <v>-10634.043762249999</v>
      </c>
      <c r="K429">
        <f>('Input-Graph'!$N$6 - ((2*'Input-Graph'!A429/'Input-Graph'!$N$8) + 'Input-Graph'!$N$9))*'Input-Graph'!$N$7</f>
        <v>1499144</v>
      </c>
    </row>
    <row r="430" spans="1:11">
      <c r="A430" s="5">
        <f xml:space="preserve"> 'Input-Graph'!$K$16 + 'Input-Graph'!$K$22/'Input-Graph'!A430</f>
        <v>3597.352260717189</v>
      </c>
      <c r="B430">
        <f xml:space="preserve"> SQRT('Input-Graph'!$K$16/(2*PI())) * 'Input-Graph'!$K$22 * EXP(J430/(2*'Input-Graph'!$K$16)) / ('Input-Graph'!A430*A430)</f>
        <v>0.4653526849576558</v>
      </c>
      <c r="C430">
        <f t="shared" si="28"/>
        <v>-3.542123776549563</v>
      </c>
      <c r="D430">
        <f xml:space="preserve"> POWER('Input-Graph'!$K$16,1.5) * EXP(J430/(2*'Input-Graph'!$K$16)) / (A430*SQRT(2*PI()))</f>
        <v>3.844847294827916</v>
      </c>
      <c r="E430">
        <f t="shared" si="29"/>
        <v>0.30272351827835298</v>
      </c>
      <c r="F430" s="7">
        <f xml:space="preserve"> I430 * NORMDIST(-I430*SQRT(A430)/'Input-Graph'!$K$16,0,1,1)</f>
        <v>2.78054100033185</v>
      </c>
      <c r="G430" s="7">
        <f xml:space="preserve"> - (  'Input-Graph'!$K$16*EXP(Intermediate!J430*Intermediate!A430/(2*'Input-Graph'!$K$16*'Input-Graph'!$K$16)  )/SQRT(2*PI()*Intermediate!A430)  )</f>
        <v>-3.3311459015488079</v>
      </c>
      <c r="H430">
        <f t="shared" si="30"/>
        <v>0.21747130201905085</v>
      </c>
      <c r="I430">
        <f>'Input-Graph'!$K$15 - 'Input-Graph'!$N$16/Intermediate!K430</f>
        <v>103.1215</v>
      </c>
      <c r="J430">
        <f t="shared" si="27"/>
        <v>-10634.043762249999</v>
      </c>
      <c r="K430">
        <f>('Input-Graph'!$N$6 - ((2*'Input-Graph'!A430/'Input-Graph'!$N$8) + 'Input-Graph'!$N$9))*'Input-Graph'!$N$7</f>
        <v>1499142</v>
      </c>
    </row>
    <row r="431" spans="1:11">
      <c r="A431" s="5">
        <f xml:space="preserve"> 'Input-Graph'!$K$16 + 'Input-Graph'!$K$22/'Input-Graph'!A431</f>
        <v>3596.449028718504</v>
      </c>
      <c r="B431">
        <f xml:space="preserve"> SQRT('Input-Graph'!$K$16/(2*PI())) * 'Input-Graph'!$K$22 * EXP(J431/(2*'Input-Graph'!$K$16)) / ('Input-Graph'!A431*A431)</f>
        <v>0.46438706885159847</v>
      </c>
      <c r="C431">
        <f t="shared" si="28"/>
        <v>-3.542123776549563</v>
      </c>
      <c r="D431">
        <f xml:space="preserve"> POWER('Input-Graph'!$K$16,1.5) * EXP(J431/(2*'Input-Graph'!$K$16)) / (A431*SQRT(2*PI()))</f>
        <v>3.845812910933974</v>
      </c>
      <c r="E431">
        <f t="shared" si="29"/>
        <v>0.30368913438441103</v>
      </c>
      <c r="F431" s="7">
        <f xml:space="preserve"> I431 * NORMDIST(-I431*SQRT(A431)/'Input-Graph'!$K$16,0,1,1)</f>
        <v>2.7820950349012019</v>
      </c>
      <c r="G431" s="7">
        <f xml:space="preserve"> - (  'Input-Graph'!$K$16*EXP(Intermediate!J431*Intermediate!A431/(2*'Input-Graph'!$K$16*'Input-Graph'!$K$16)  )/SQRT(2*PI()*Intermediate!A431)  )</f>
        <v>-3.333118308572077</v>
      </c>
      <c r="H431">
        <f t="shared" si="30"/>
        <v>0.21705292956513444</v>
      </c>
      <c r="I431">
        <f>'Input-Graph'!$K$15 - 'Input-Graph'!$N$16/Intermediate!K431</f>
        <v>103.1215</v>
      </c>
      <c r="J431">
        <f t="shared" si="27"/>
        <v>-10634.043762249999</v>
      </c>
      <c r="K431">
        <f>('Input-Graph'!$N$6 - ((2*'Input-Graph'!A431/'Input-Graph'!$N$8) + 'Input-Graph'!$N$9))*'Input-Graph'!$N$7</f>
        <v>1499140</v>
      </c>
    </row>
    <row r="432" spans="1:11">
      <c r="A432" s="5">
        <f xml:space="preserve"> 'Input-Graph'!$K$16 + 'Input-Graph'!$K$22/'Input-Graph'!A432</f>
        <v>3595.5499880515999</v>
      </c>
      <c r="B432">
        <f xml:space="preserve"> SQRT('Input-Graph'!$K$16/(2*PI())) * 'Input-Graph'!$K$22 * EXP(J432/(2*'Input-Graph'!$K$16)) / ('Input-Graph'!A432*A432)</f>
        <v>0.46342545179281053</v>
      </c>
      <c r="C432">
        <f t="shared" si="28"/>
        <v>-3.542123776549563</v>
      </c>
      <c r="D432">
        <f xml:space="preserve"> POWER('Input-Graph'!$K$16,1.5) * EXP(J432/(2*'Input-Graph'!$K$16)) / (A432*SQRT(2*PI()))</f>
        <v>3.8467745279927619</v>
      </c>
      <c r="E432">
        <f t="shared" si="29"/>
        <v>0.30465075144319886</v>
      </c>
      <c r="F432" s="7">
        <f xml:space="preserve"> I432 * NORMDIST(-I432*SQRT(A432)/'Input-Graph'!$K$16,0,1,1)</f>
        <v>2.7836427719622088</v>
      </c>
      <c r="G432" s="7">
        <f xml:space="preserve"> - (  'Input-Graph'!$K$16*EXP(Intermediate!J432*Intermediate!A432/(2*'Input-Graph'!$K$16*'Input-Graph'!$K$16)  )/SQRT(2*PI()*Intermediate!A432)  )</f>
        <v>-3.3350828271077386</v>
      </c>
      <c r="H432">
        <f t="shared" si="30"/>
        <v>0.21663614809047971</v>
      </c>
      <c r="I432">
        <f>'Input-Graph'!$K$15 - 'Input-Graph'!$N$16/Intermediate!K432</f>
        <v>103.1215</v>
      </c>
      <c r="J432">
        <f t="shared" si="27"/>
        <v>-10634.043762249999</v>
      </c>
      <c r="K432">
        <f>('Input-Graph'!$N$6 - ((2*'Input-Graph'!A432/'Input-Graph'!$N$8) + 'Input-Graph'!$N$9))*'Input-Graph'!$N$7</f>
        <v>1499138</v>
      </c>
    </row>
    <row r="433" spans="1:11">
      <c r="A433" s="5">
        <f xml:space="preserve"> 'Input-Graph'!$K$16 + 'Input-Graph'!$K$22/'Input-Graph'!A433</f>
        <v>3594.6551096100052</v>
      </c>
      <c r="B433">
        <f xml:space="preserve"> SQRT('Input-Graph'!$K$16/(2*PI())) * 'Input-Graph'!$K$22 * EXP(J433/(2*'Input-Graph'!$K$16)) / ('Input-Graph'!A433*A433)</f>
        <v>0.46246780898986878</v>
      </c>
      <c r="C433">
        <f t="shared" si="28"/>
        <v>-3.542123776549563</v>
      </c>
      <c r="D433">
        <f xml:space="preserve"> POWER('Input-Graph'!$K$16,1.5) * EXP(J433/(2*'Input-Graph'!$K$16)) / (A433*SQRT(2*PI()))</f>
        <v>3.8477321707957035</v>
      </c>
      <c r="E433">
        <f t="shared" si="29"/>
        <v>0.3056083942461405</v>
      </c>
      <c r="F433" s="7">
        <f xml:space="preserve"> I433 * NORMDIST(-I433*SQRT(A433)/'Input-Graph'!$K$16,0,1,1)</f>
        <v>2.7851842494981431</v>
      </c>
      <c r="G433" s="7">
        <f xml:space="preserve"> - (  'Input-Graph'!$K$16*EXP(Intermediate!J433*Intermediate!A433/(2*'Input-Graph'!$K$16*'Input-Graph'!$K$16)  )/SQRT(2*PI()*Intermediate!A433)  )</f>
        <v>-3.3370395040899981</v>
      </c>
      <c r="H433">
        <f t="shared" si="30"/>
        <v>0.2162209486441542</v>
      </c>
      <c r="I433">
        <f>'Input-Graph'!$K$15 - 'Input-Graph'!$N$16/Intermediate!K433</f>
        <v>103.1215</v>
      </c>
      <c r="J433">
        <f t="shared" si="27"/>
        <v>-10634.043762249999</v>
      </c>
      <c r="K433">
        <f>('Input-Graph'!$N$6 - ((2*'Input-Graph'!A433/'Input-Graph'!$N$8) + 'Input-Graph'!$N$9))*'Input-Graph'!$N$7</f>
        <v>1499136</v>
      </c>
    </row>
    <row r="434" spans="1:11">
      <c r="A434" s="5">
        <f xml:space="preserve"> 'Input-Graph'!$K$16 + 'Input-Graph'!$K$22/'Input-Graph'!A434</f>
        <v>3593.7643645561316</v>
      </c>
      <c r="B434">
        <f xml:space="preserve"> SQRT('Input-Graph'!$K$16/(2*PI())) * 'Input-Graph'!$K$22 * EXP(J434/(2*'Input-Graph'!$K$16)) / ('Input-Graph'!A434*A434)</f>
        <v>0.46151411585584784</v>
      </c>
      <c r="C434">
        <f t="shared" si="28"/>
        <v>-3.542123776549563</v>
      </c>
      <c r="D434">
        <f xml:space="preserve"> POWER('Input-Graph'!$K$16,1.5) * EXP(J434/(2*'Input-Graph'!$K$16)) / (A434*SQRT(2*PI()))</f>
        <v>3.8486858639297252</v>
      </c>
      <c r="E434">
        <f t="shared" si="29"/>
        <v>0.30656208738016222</v>
      </c>
      <c r="F434" s="7">
        <f xml:space="preserve"> I434 * NORMDIST(-I434*SQRT(A434)/'Input-Graph'!$K$16,0,1,1)</f>
        <v>2.7867195051895028</v>
      </c>
      <c r="G434" s="7">
        <f xml:space="preserve"> - (  'Input-Graph'!$K$16*EXP(Intermediate!J434*Intermediate!A434/(2*'Input-Graph'!$K$16*'Input-Graph'!$K$16)  )/SQRT(2*PI()*Intermediate!A434)  )</f>
        <v>-3.3389883860841931</v>
      </c>
      <c r="H434">
        <f t="shared" si="30"/>
        <v>0.21580732234131972</v>
      </c>
      <c r="I434">
        <f>'Input-Graph'!$K$15 - 'Input-Graph'!$N$16/Intermediate!K434</f>
        <v>103.1215</v>
      </c>
      <c r="J434">
        <f t="shared" si="27"/>
        <v>-10634.043762249999</v>
      </c>
      <c r="K434">
        <f>('Input-Graph'!$N$6 - ((2*'Input-Graph'!A434/'Input-Graph'!$N$8) + 'Input-Graph'!$N$9))*'Input-Graph'!$N$7</f>
        <v>1499134</v>
      </c>
    </row>
    <row r="435" spans="1:11">
      <c r="A435" s="5">
        <f xml:space="preserve"> 'Input-Graph'!$K$16 + 'Input-Graph'!$K$22/'Input-Graph'!A435</f>
        <v>3592.8777243181744</v>
      </c>
      <c r="B435">
        <f xml:space="preserve"> SQRT('Input-Graph'!$K$16/(2*PI())) * 'Input-Graph'!$K$22 * EXP(J435/(2*'Input-Graph'!$K$16)) / ('Input-Graph'!A435*A435)</f>
        <v>0.46056434800621571</v>
      </c>
      <c r="C435">
        <f t="shared" si="28"/>
        <v>-3.542123776549563</v>
      </c>
      <c r="D435">
        <f xml:space="preserve"> POWER('Input-Graph'!$K$16,1.5) * EXP(J435/(2*'Input-Graph'!$K$16)) / (A435*SQRT(2*PI()))</f>
        <v>3.849635631779357</v>
      </c>
      <c r="E435">
        <f t="shared" si="29"/>
        <v>0.30751185522979396</v>
      </c>
      <c r="F435" s="7">
        <f xml:space="preserve"> I435 * NORMDIST(-I435*SQRT(A435)/'Input-Graph'!$K$16,0,1,1)</f>
        <v>2.7882485764169069</v>
      </c>
      <c r="G435" s="7">
        <f xml:space="preserve"> - (  'Input-Graph'!$K$16*EXP(Intermediate!J435*Intermediate!A435/(2*'Input-Graph'!$K$16*'Input-Graph'!$K$16)  )/SQRT(2*PI()*Intermediate!A435)  )</f>
        <v>-3.3409295192903872</v>
      </c>
      <c r="H435">
        <f t="shared" si="30"/>
        <v>0.21539526036252932</v>
      </c>
      <c r="I435">
        <f>'Input-Graph'!$K$15 - 'Input-Graph'!$N$16/Intermediate!K435</f>
        <v>103.1215</v>
      </c>
      <c r="J435">
        <f t="shared" si="27"/>
        <v>-10634.043762249999</v>
      </c>
      <c r="K435">
        <f>('Input-Graph'!$N$6 - ((2*'Input-Graph'!A435/'Input-Graph'!$N$8) + 'Input-Graph'!$N$9))*'Input-Graph'!$N$7</f>
        <v>1499132</v>
      </c>
    </row>
    <row r="436" spans="1:11">
      <c r="A436" s="5">
        <f xml:space="preserve"> 'Input-Graph'!$K$16 + 'Input-Graph'!$K$22/'Input-Graph'!A436</f>
        <v>3591.9951605870588</v>
      </c>
      <c r="B436">
        <f xml:space="preserve"> SQRT('Input-Graph'!$K$16/(2*PI())) * 'Input-Graph'!$K$22 * EXP(J436/(2*'Input-Graph'!$K$16)) / ('Input-Graph'!A436*A436)</f>
        <v>0.45961848125675586</v>
      </c>
      <c r="C436">
        <f t="shared" si="28"/>
        <v>-3.542123776549563</v>
      </c>
      <c r="D436">
        <f xml:space="preserve"> POWER('Input-Graph'!$K$16,1.5) * EXP(J436/(2*'Input-Graph'!$K$16)) / (A436*SQRT(2*PI()))</f>
        <v>3.8505814985288165</v>
      </c>
      <c r="E436">
        <f t="shared" si="29"/>
        <v>0.30845772197925347</v>
      </c>
      <c r="F436" s="7">
        <f xml:space="preserve"> I436 * NORMDIST(-I436*SQRT(A436)/'Input-Graph'!$K$16,0,1,1)</f>
        <v>2.7897715002640506</v>
      </c>
      <c r="G436" s="7">
        <f xml:space="preserve"> - (  'Input-Graph'!$K$16*EXP(Intermediate!J436*Intermediate!A436/(2*'Input-Graph'!$K$16*'Input-Graph'!$K$16)  )/SQRT(2*PI()*Intermediate!A436)  )</f>
        <v>-3.3428629495469044</v>
      </c>
      <c r="H436">
        <f t="shared" si="30"/>
        <v>0.21498475395315531</v>
      </c>
      <c r="I436">
        <f>'Input-Graph'!$K$15 - 'Input-Graph'!$N$16/Intermediate!K436</f>
        <v>103.1215</v>
      </c>
      <c r="J436">
        <f t="shared" si="27"/>
        <v>-10634.043762249999</v>
      </c>
      <c r="K436">
        <f>('Input-Graph'!$N$6 - ((2*'Input-Graph'!A436/'Input-Graph'!$N$8) + 'Input-Graph'!$N$9))*'Input-Graph'!$N$7</f>
        <v>1499130</v>
      </c>
    </row>
    <row r="437" spans="1:11">
      <c r="A437" s="5">
        <f xml:space="preserve"> 'Input-Graph'!$K$16 + 'Input-Graph'!$K$22/'Input-Graph'!A437</f>
        <v>3591.1166453134247</v>
      </c>
      <c r="B437">
        <f xml:space="preserve"> SQRT('Input-Graph'!$K$16/(2*PI())) * 'Input-Graph'!$K$22 * EXP(J437/(2*'Input-Graph'!$K$16)) / ('Input-Graph'!A437*A437)</f>
        <v>0.45867649162151425</v>
      </c>
      <c r="C437">
        <f t="shared" si="28"/>
        <v>-3.542123776549563</v>
      </c>
      <c r="D437">
        <f xml:space="preserve"> POWER('Input-Graph'!$K$16,1.5) * EXP(J437/(2*'Input-Graph'!$K$16)) / (A437*SQRT(2*PI()))</f>
        <v>3.8515234881640583</v>
      </c>
      <c r="E437">
        <f t="shared" si="29"/>
        <v>0.30939971161449531</v>
      </c>
      <c r="F437" s="7">
        <f xml:space="preserve"> I437 * NORMDIST(-I437*SQRT(A437)/'Input-Graph'!$K$16,0,1,1)</f>
        <v>2.7912883135207509</v>
      </c>
      <c r="G437" s="7">
        <f xml:space="preserve"> - (  'Input-Graph'!$K$16*EXP(Intermediate!J437*Intermediate!A437/(2*'Input-Graph'!$K$16*'Input-Graph'!$K$16)  )/SQRT(2*PI()*Intermediate!A437)  )</f>
        <v>-3.3447887223338433</v>
      </c>
      <c r="H437">
        <f t="shared" si="30"/>
        <v>0.21457579442291719</v>
      </c>
      <c r="I437">
        <f>'Input-Graph'!$K$15 - 'Input-Graph'!$N$16/Intermediate!K437</f>
        <v>103.1215</v>
      </c>
      <c r="J437">
        <f t="shared" si="27"/>
        <v>-10634.043762249999</v>
      </c>
      <c r="K437">
        <f>('Input-Graph'!$N$6 - ((2*'Input-Graph'!A437/'Input-Graph'!$N$8) + 'Input-Graph'!$N$9))*'Input-Graph'!$N$7</f>
        <v>1499128</v>
      </c>
    </row>
    <row r="438" spans="1:11">
      <c r="A438" s="5">
        <f xml:space="preserve"> 'Input-Graph'!$K$16 + 'Input-Graph'!$K$22/'Input-Graph'!A438</f>
        <v>3590.2421507046593</v>
      </c>
      <c r="B438">
        <f xml:space="preserve"> SQRT('Input-Graph'!$K$16/(2*PI())) * 'Input-Graph'!$K$22 * EXP(J438/(2*'Input-Graph'!$K$16)) / ('Input-Graph'!A438*A438)</f>
        <v>0.45773835531077162</v>
      </c>
      <c r="C438">
        <f t="shared" si="28"/>
        <v>-3.542123776549563</v>
      </c>
      <c r="D438">
        <f xml:space="preserve"> POWER('Input-Graph'!$K$16,1.5) * EXP(J438/(2*'Input-Graph'!$K$16)) / (A438*SQRT(2*PI()))</f>
        <v>3.8524616244748007</v>
      </c>
      <c r="E438">
        <f t="shared" si="29"/>
        <v>0.31033784792523766</v>
      </c>
      <c r="F438" s="7">
        <f xml:space="preserve"> I438 * NORMDIST(-I438*SQRT(A438)/'Input-Graph'!$K$16,0,1,1)</f>
        <v>2.7927990526856807</v>
      </c>
      <c r="G438" s="7">
        <f xml:space="preserve"> - (  'Input-Graph'!$K$16*EXP(Intermediate!J438*Intermediate!A438/(2*'Input-Graph'!$K$16*'Input-Graph'!$K$16)  )/SQRT(2*PI()*Intermediate!A438)  )</f>
        <v>-3.3467068827765254</v>
      </c>
      <c r="H438">
        <f t="shared" si="30"/>
        <v>0.2141683731451649</v>
      </c>
      <c r="I438">
        <f>'Input-Graph'!$K$15 - 'Input-Graph'!$N$16/Intermediate!K438</f>
        <v>103.1215</v>
      </c>
      <c r="J438">
        <f t="shared" si="27"/>
        <v>-10634.043762249999</v>
      </c>
      <c r="K438">
        <f>('Input-Graph'!$N$6 - ((2*'Input-Graph'!A438/'Input-Graph'!$N$8) + 'Input-Graph'!$N$9))*'Input-Graph'!$N$7</f>
        <v>1499126</v>
      </c>
    </row>
    <row r="439" spans="1:11">
      <c r="A439" s="5">
        <f xml:space="preserve"> 'Input-Graph'!$K$16 + 'Input-Graph'!$K$22/'Input-Graph'!A439</f>
        <v>3589.3716492219605</v>
      </c>
      <c r="B439">
        <f xml:space="preserve"> SQRT('Input-Graph'!$K$16/(2*PI())) * 'Input-Graph'!$K$22 * EXP(J439/(2*'Input-Graph'!$K$16)) / ('Input-Graph'!A439*A439)</f>
        <v>0.4568040487290414</v>
      </c>
      <c r="C439">
        <f t="shared" si="28"/>
        <v>-3.542123776549563</v>
      </c>
      <c r="D439">
        <f xml:space="preserve"> POWER('Input-Graph'!$K$16,1.5) * EXP(J439/(2*'Input-Graph'!$K$16)) / (A439*SQRT(2*PI()))</f>
        <v>3.8533959310565313</v>
      </c>
      <c r="E439">
        <f t="shared" si="29"/>
        <v>0.31127215450696832</v>
      </c>
      <c r="F439" s="7">
        <f xml:space="preserve"> I439 * NORMDIST(-I439*SQRT(A439)/'Input-Graph'!$K$16,0,1,1)</f>
        <v>2.7943037539692797</v>
      </c>
      <c r="G439" s="7">
        <f xml:space="preserve"> - (  'Input-Graph'!$K$16*EXP(Intermediate!J439*Intermediate!A439/(2*'Input-Graph'!$K$16*'Input-Graph'!$K$16)  )/SQRT(2*PI()*Intermediate!A439)  )</f>
        <v>-3.3486174756489357</v>
      </c>
      <c r="H439">
        <f t="shared" si="30"/>
        <v>0.21376248155635347</v>
      </c>
      <c r="I439">
        <f>'Input-Graph'!$K$15 - 'Input-Graph'!$N$16/Intermediate!K439</f>
        <v>103.1215</v>
      </c>
      <c r="J439">
        <f t="shared" si="27"/>
        <v>-10634.043762249999</v>
      </c>
      <c r="K439">
        <f>('Input-Graph'!$N$6 - ((2*'Input-Graph'!A439/'Input-Graph'!$N$8) + 'Input-Graph'!$N$9))*'Input-Graph'!$N$7</f>
        <v>1499124</v>
      </c>
    </row>
    <row r="440" spans="1:11">
      <c r="A440" s="5">
        <f xml:space="preserve"> 'Input-Graph'!$K$16 + 'Input-Graph'!$K$22/'Input-Graph'!A440</f>
        <v>3588.505113577452</v>
      </c>
      <c r="B440">
        <f xml:space="preserve"> SQRT('Input-Graph'!$K$16/(2*PI())) * 'Input-Graph'!$K$22 * EXP(J440/(2*'Input-Graph'!$K$16)) / ('Input-Graph'!A440*A440)</f>
        <v>0.45587354847309064</v>
      </c>
      <c r="C440">
        <f t="shared" si="28"/>
        <v>-3.542123776549563</v>
      </c>
      <c r="D440">
        <f xml:space="preserve"> POWER('Input-Graph'!$K$16,1.5) * EXP(J440/(2*'Input-Graph'!$K$16)) / (A440*SQRT(2*PI()))</f>
        <v>3.8543264313124825</v>
      </c>
      <c r="E440">
        <f t="shared" si="29"/>
        <v>0.31220265476291953</v>
      </c>
      <c r="F440" s="7">
        <f xml:space="preserve"> I440 * NORMDIST(-I440*SQRT(A440)/'Input-Graph'!$K$16,0,1,1)</f>
        <v>2.7958024532966252</v>
      </c>
      <c r="G440" s="7">
        <f xml:space="preserve"> - (  'Input-Graph'!$K$16*EXP(Intermediate!J440*Intermediate!A440/(2*'Input-Graph'!$K$16*'Input-Graph'!$K$16)  )/SQRT(2*PI()*Intermediate!A440)  )</f>
        <v>-3.3505205453770928</v>
      </c>
      <c r="H440">
        <f t="shared" si="30"/>
        <v>0.21335811115554248</v>
      </c>
      <c r="I440">
        <f>'Input-Graph'!$K$15 - 'Input-Graph'!$N$16/Intermediate!K440</f>
        <v>103.1215</v>
      </c>
      <c r="J440">
        <f t="shared" si="27"/>
        <v>-10634.043762249999</v>
      </c>
      <c r="K440">
        <f>('Input-Graph'!$N$6 - ((2*'Input-Graph'!A440/'Input-Graph'!$N$8) + 'Input-Graph'!$N$9))*'Input-Graph'!$N$7</f>
        <v>1499122</v>
      </c>
    </row>
    <row r="441" spans="1:11">
      <c r="A441" s="5">
        <f xml:space="preserve"> 'Input-Graph'!$K$16 + 'Input-Graph'!$K$22/'Input-Graph'!A441</f>
        <v>3587.6425167313278</v>
      </c>
      <c r="B441">
        <f xml:space="preserve"> SQRT('Input-Graph'!$K$16/(2*PI())) * 'Input-Graph'!$K$22 * EXP(J441/(2*'Input-Graph'!$K$16)) / ('Input-Graph'!A441*A441)</f>
        <v>0.45494683132998659</v>
      </c>
      <c r="C441">
        <f t="shared" si="28"/>
        <v>-3.542123776549563</v>
      </c>
      <c r="D441">
        <f xml:space="preserve"> POWER('Input-Graph'!$K$16,1.5) * EXP(J441/(2*'Input-Graph'!$K$16)) / (A441*SQRT(2*PI()))</f>
        <v>3.8552531484555863</v>
      </c>
      <c r="E441">
        <f t="shared" si="29"/>
        <v>0.3131293719060233</v>
      </c>
      <c r="F441" s="7">
        <f xml:space="preserve"> I441 * NORMDIST(-I441*SQRT(A441)/'Input-Graph'!$K$16,0,1,1)</f>
        <v>2.7972951863101363</v>
      </c>
      <c r="G441" s="7">
        <f xml:space="preserve"> - (  'Input-Graph'!$K$16*EXP(Intermediate!J441*Intermediate!A441/(2*'Input-Graph'!$K$16*'Input-Graph'!$K$16)  )/SQRT(2*PI()*Intermediate!A441)  )</f>
        <v>-3.3524161360423976</v>
      </c>
      <c r="H441">
        <f t="shared" si="30"/>
        <v>0.21295525350374866</v>
      </c>
      <c r="I441">
        <f>'Input-Graph'!$K$15 - 'Input-Graph'!$N$16/Intermediate!K441</f>
        <v>103.1215</v>
      </c>
      <c r="J441">
        <f t="shared" si="27"/>
        <v>-10634.043762249999</v>
      </c>
      <c r="K441">
        <f>('Input-Graph'!$N$6 - ((2*'Input-Graph'!A441/'Input-Graph'!$N$8) + 'Input-Graph'!$N$9))*'Input-Graph'!$N$7</f>
        <v>1499120</v>
      </c>
    </row>
    <row r="442" spans="1:11">
      <c r="A442" s="5">
        <f xml:space="preserve"> 'Input-Graph'!$K$16 + 'Input-Graph'!$K$22/'Input-Graph'!A442</f>
        <v>3586.7838318890408</v>
      </c>
      <c r="B442">
        <f xml:space="preserve"> SQRT('Input-Graph'!$K$16/(2*PI())) * 'Input-Graph'!$K$22 * EXP(J442/(2*'Input-Graph'!$K$16)) / ('Input-Graph'!A442*A442)</f>
        <v>0.45402387427516611</v>
      </c>
      <c r="C442">
        <f t="shared" si="28"/>
        <v>-3.542123776549563</v>
      </c>
      <c r="D442">
        <f xml:space="preserve"> POWER('Input-Graph'!$K$16,1.5) * EXP(J442/(2*'Input-Graph'!$K$16)) / (A442*SQRT(2*PI()))</f>
        <v>3.8561761055104067</v>
      </c>
      <c r="E442">
        <f t="shared" si="29"/>
        <v>0.31405232896084367</v>
      </c>
      <c r="F442" s="7">
        <f xml:space="preserve"> I442 * NORMDIST(-I442*SQRT(A442)/'Input-Graph'!$K$16,0,1,1)</f>
        <v>2.798781988372367</v>
      </c>
      <c r="G442" s="7">
        <f xml:space="preserve"> - (  'Input-Graph'!$K$16*EXP(Intermediate!J442*Intermediate!A442/(2*'Input-Graph'!$K$16*'Input-Graph'!$K$16)  )/SQRT(2*PI()*Intermediate!A442)  )</f>
        <v>-3.3543042913849423</v>
      </c>
      <c r="H442">
        <f t="shared" si="30"/>
        <v>0.21255390022343468</v>
      </c>
      <c r="I442">
        <f>'Input-Graph'!$K$15 - 'Input-Graph'!$N$16/Intermediate!K442</f>
        <v>103.1215</v>
      </c>
      <c r="J442">
        <f t="shared" si="27"/>
        <v>-10634.043762249999</v>
      </c>
      <c r="K442">
        <f>('Input-Graph'!$N$6 - ((2*'Input-Graph'!A442/'Input-Graph'!$N$8) + 'Input-Graph'!$N$9))*'Input-Graph'!$N$7</f>
        <v>1499118</v>
      </c>
    </row>
    <row r="443" spans="1:11">
      <c r="A443" s="5">
        <f xml:space="preserve"> 'Input-Graph'!$K$16 + 'Input-Graph'!$K$22/'Input-Graph'!A443</f>
        <v>3585.9290324985286</v>
      </c>
      <c r="B443">
        <f xml:space="preserve"> SQRT('Input-Graph'!$K$16/(2*PI())) * 'Input-Graph'!$K$22 * EXP(J443/(2*'Input-Graph'!$K$16)) / ('Input-Graph'!A443*A443)</f>
        <v>0.45310465447052867</v>
      </c>
      <c r="C443">
        <f t="shared" si="28"/>
        <v>-3.542123776549563</v>
      </c>
      <c r="D443">
        <f xml:space="preserve"> POWER('Input-Graph'!$K$16,1.5) * EXP(J443/(2*'Input-Graph'!$K$16)) / (A443*SQRT(2*PI()))</f>
        <v>3.857095325315044</v>
      </c>
      <c r="E443">
        <f t="shared" si="29"/>
        <v>0.31497154876548095</v>
      </c>
      <c r="F443" s="7">
        <f xml:space="preserve"> I443 * NORMDIST(-I443*SQRT(A443)/'Input-Graph'!$K$16,0,1,1)</f>
        <v>2.8002628945687182</v>
      </c>
      <c r="G443" s="7">
        <f xml:space="preserve"> - (  'Input-Graph'!$K$16*EXP(Intermediate!J443*Intermediate!A443/(2*'Input-Graph'!$K$16*'Input-Graph'!$K$16)  )/SQRT(2*PI()*Intermediate!A443)  )</f>
        <v>-3.3561850548067858</v>
      </c>
      <c r="H443">
        <f t="shared" si="30"/>
        <v>0.21215404299794205</v>
      </c>
      <c r="I443">
        <f>'Input-Graph'!$K$15 - 'Input-Graph'!$N$16/Intermediate!K443</f>
        <v>103.1215</v>
      </c>
      <c r="J443">
        <f t="shared" si="27"/>
        <v>-10634.043762249999</v>
      </c>
      <c r="K443">
        <f>('Input-Graph'!$N$6 - ((2*'Input-Graph'!A443/'Input-Graph'!$N$8) + 'Input-Graph'!$N$9))*'Input-Graph'!$N$7</f>
        <v>1499116</v>
      </c>
    </row>
    <row r="444" spans="1:11">
      <c r="A444" s="5">
        <f xml:space="preserve"> 'Input-Graph'!$K$16 + 'Input-Graph'!$K$22/'Input-Graph'!A444</f>
        <v>3585.0780922474773</v>
      </c>
      <c r="B444">
        <f xml:space="preserve"> SQRT('Input-Graph'!$K$16/(2*PI())) * 'Input-Graph'!$K$22 * EXP(J444/(2*'Input-Graph'!$K$16)) / ('Input-Graph'!A444*A444)</f>
        <v>0.45218914926255277</v>
      </c>
      <c r="C444">
        <f t="shared" si="28"/>
        <v>-3.542123776549563</v>
      </c>
      <c r="D444">
        <f xml:space="preserve"> POWER('Input-Graph'!$K$16,1.5) * EXP(J444/(2*'Input-Graph'!$K$16)) / (A444*SQRT(2*PI()))</f>
        <v>3.8580108305230199</v>
      </c>
      <c r="E444">
        <f t="shared" si="29"/>
        <v>0.31588705397345684</v>
      </c>
      <c r="F444" s="7">
        <f xml:space="preserve"> I444 * NORMDIST(-I444*SQRT(A444)/'Input-Graph'!$K$16,0,1,1)</f>
        <v>2.8017379397101285</v>
      </c>
      <c r="G444" s="7">
        <f xml:space="preserve"> - (  'Input-Graph'!$K$16*EXP(Intermediate!J444*Intermediate!A444/(2*'Input-Graph'!$K$16*'Input-Graph'!$K$16)  )/SQRT(2*PI()*Intermediate!A444)  )</f>
        <v>-3.3580584693751709</v>
      </c>
      <c r="H444">
        <f t="shared" si="30"/>
        <v>0.21175567357096714</v>
      </c>
      <c r="I444">
        <f>'Input-Graph'!$K$15 - 'Input-Graph'!$N$16/Intermediate!K444</f>
        <v>103.1215</v>
      </c>
      <c r="J444">
        <f t="shared" si="27"/>
        <v>-10634.043762249999</v>
      </c>
      <c r="K444">
        <f>('Input-Graph'!$N$6 - ((2*'Input-Graph'!A444/'Input-Graph'!$N$8) + 'Input-Graph'!$N$9))*'Input-Graph'!$N$7</f>
        <v>1499114</v>
      </c>
    </row>
    <row r="445" spans="1:11">
      <c r="A445" s="5">
        <f xml:space="preserve"> 'Input-Graph'!$K$16 + 'Input-Graph'!$K$22/'Input-Graph'!A445</f>
        <v>3584.2309850606198</v>
      </c>
      <c r="B445">
        <f xml:space="preserve"> SQRT('Input-Graph'!$K$16/(2*PI())) * 'Input-Graph'!$K$22 * EXP(J445/(2*'Input-Graph'!$K$16)) / ('Input-Graph'!A445*A445)</f>
        <v>0.45127733618043503</v>
      </c>
      <c r="C445">
        <f t="shared" si="28"/>
        <v>-3.542123776549563</v>
      </c>
      <c r="D445">
        <f xml:space="preserve"> POWER('Input-Graph'!$K$16,1.5) * EXP(J445/(2*'Input-Graph'!$K$16)) / (A445*SQRT(2*PI()))</f>
        <v>3.8589226436051374</v>
      </c>
      <c r="E445">
        <f t="shared" si="29"/>
        <v>0.31679886705557436</v>
      </c>
      <c r="F445" s="7">
        <f xml:space="preserve"> I445 * NORMDIST(-I445*SQRT(A445)/'Input-Graph'!$K$16,0,1,1)</f>
        <v>2.8032071583357445</v>
      </c>
      <c r="G445" s="7">
        <f xml:space="preserve"> - (  'Input-Graph'!$K$16*EXP(Intermediate!J445*Intermediate!A445/(2*'Input-Graph'!$K$16*'Input-Graph'!$K$16)  )/SQRT(2*PI()*Intermediate!A445)  )</f>
        <v>-3.3599245778257347</v>
      </c>
      <c r="H445">
        <f t="shared" si="30"/>
        <v>0.21135878374601935</v>
      </c>
      <c r="I445">
        <f>'Input-Graph'!$K$15 - 'Input-Graph'!$N$16/Intermediate!K445</f>
        <v>103.1215</v>
      </c>
      <c r="J445">
        <f t="shared" si="27"/>
        <v>-10634.043762249999</v>
      </c>
      <c r="K445">
        <f>('Input-Graph'!$N$6 - ((2*'Input-Graph'!A445/'Input-Graph'!$N$8) + 'Input-Graph'!$N$9))*'Input-Graph'!$N$7</f>
        <v>1499112</v>
      </c>
    </row>
    <row r="446" spans="1:11">
      <c r="A446" s="5">
        <f xml:space="preserve"> 'Input-Graph'!$K$16 + 'Input-Graph'!$K$22/'Input-Graph'!A446</f>
        <v>3583.3876850970742</v>
      </c>
      <c r="B446">
        <f xml:space="preserve"> SQRT('Input-Graph'!$K$16/(2*PI())) * 'Input-Graph'!$K$22 * EXP(J446/(2*'Input-Graph'!$K$16)) / ('Input-Graph'!A446*A446)</f>
        <v>0.45036919293425143</v>
      </c>
      <c r="C446">
        <f t="shared" si="28"/>
        <v>-3.542123776549563</v>
      </c>
      <c r="D446">
        <f xml:space="preserve"> POWER('Input-Graph'!$K$16,1.5) * EXP(J446/(2*'Input-Graph'!$K$16)) / (A446*SQRT(2*PI()))</f>
        <v>3.8598307868513211</v>
      </c>
      <c r="E446">
        <f t="shared" si="29"/>
        <v>0.31770701030175807</v>
      </c>
      <c r="F446" s="7">
        <f xml:space="preserve"> I446 * NORMDIST(-I446*SQRT(A446)/'Input-Graph'!$K$16,0,1,1)</f>
        <v>2.8046705847154692</v>
      </c>
      <c r="G446" s="7">
        <f xml:space="preserve"> - (  'Input-Graph'!$K$16*EXP(Intermediate!J446*Intermediate!A446/(2*'Input-Graph'!$K$16*'Input-Graph'!$K$16)  )/SQRT(2*PI()*Intermediate!A446)  )</f>
        <v>-3.3617834225656615</v>
      </c>
      <c r="H446">
        <f t="shared" si="30"/>
        <v>0.21096336538581717</v>
      </c>
      <c r="I446">
        <f>'Input-Graph'!$K$15 - 'Input-Graph'!$N$16/Intermediate!K446</f>
        <v>103.1215</v>
      </c>
      <c r="J446">
        <f t="shared" si="27"/>
        <v>-10634.043762249999</v>
      </c>
      <c r="K446">
        <f>('Input-Graph'!$N$6 - ((2*'Input-Graph'!A446/'Input-Graph'!$N$8) + 'Input-Graph'!$N$9))*'Input-Graph'!$N$7</f>
        <v>1499110</v>
      </c>
    </row>
    <row r="447" spans="1:11">
      <c r="A447" s="5">
        <f xml:space="preserve"> 'Input-Graph'!$K$16 + 'Input-Graph'!$K$22/'Input-Graph'!A447</f>
        <v>3582.5481667477147</v>
      </c>
      <c r="B447">
        <f xml:space="preserve"> SQRT('Input-Graph'!$K$16/(2*PI())) * 'Input-Graph'!$K$22 * EXP(J447/(2*'Input-Graph'!$K$16)) / ('Input-Graph'!A447*A447)</f>
        <v>0.44946469741314149</v>
      </c>
      <c r="C447">
        <f t="shared" si="28"/>
        <v>-3.542123776549563</v>
      </c>
      <c r="D447">
        <f xml:space="preserve"> POWER('Input-Graph'!$K$16,1.5) * EXP(J447/(2*'Input-Graph'!$K$16)) / (A447*SQRT(2*PI()))</f>
        <v>3.8607352823724317</v>
      </c>
      <c r="E447">
        <f t="shared" si="29"/>
        <v>0.31861150582286868</v>
      </c>
      <c r="F447" s="7">
        <f xml:space="preserve"> I447 * NORMDIST(-I447*SQRT(A447)/'Input-Graph'!$K$16,0,1,1)</f>
        <v>2.8061282528528051</v>
      </c>
      <c r="G447" s="7">
        <f xml:space="preserve"> - (  'Input-Graph'!$K$16*EXP(Intermediate!J447*Intermediate!A447/(2*'Input-Graph'!$K$16*'Input-Graph'!$K$16)  )/SQRT(2*PI()*Intermediate!A447)  )</f>
        <v>-3.3636350456768054</v>
      </c>
      <c r="H447">
        <f t="shared" si="30"/>
        <v>0.21056941041201016</v>
      </c>
      <c r="I447">
        <f>'Input-Graph'!$K$15 - 'Input-Graph'!$N$16/Intermediate!K447</f>
        <v>103.1215</v>
      </c>
      <c r="J447">
        <f t="shared" si="27"/>
        <v>-10634.043762249999</v>
      </c>
      <c r="K447">
        <f>('Input-Graph'!$N$6 - ((2*'Input-Graph'!A447/'Input-Graph'!$N$8) + 'Input-Graph'!$N$9))*'Input-Graph'!$N$7</f>
        <v>1499108</v>
      </c>
    </row>
    <row r="448" spans="1:11">
      <c r="A448" s="5">
        <f xml:space="preserve"> 'Input-Graph'!$K$16 + 'Input-Graph'!$K$22/'Input-Graph'!A448</f>
        <v>3581.7124046325807</v>
      </c>
      <c r="B448">
        <f xml:space="preserve"> SQRT('Input-Graph'!$K$16/(2*PI())) * 'Input-Graph'!$K$22 * EXP(J448/(2*'Input-Graph'!$K$16)) / ('Input-Graph'!A448*A448)</f>
        <v>0.44856382768351283</v>
      </c>
      <c r="C448">
        <f t="shared" si="28"/>
        <v>-3.542123776549563</v>
      </c>
      <c r="D448">
        <f xml:space="preserve"> POWER('Input-Graph'!$K$16,1.5) * EXP(J448/(2*'Input-Graph'!$K$16)) / (A448*SQRT(2*PI()))</f>
        <v>3.8616361521020597</v>
      </c>
      <c r="E448">
        <f t="shared" si="29"/>
        <v>0.31951237555249667</v>
      </c>
      <c r="F448" s="7">
        <f xml:space="preserve"> I448 * NORMDIST(-I448*SQRT(A448)/'Input-Graph'!$K$16,0,1,1)</f>
        <v>2.8075801964870277</v>
      </c>
      <c r="G448" s="7">
        <f xml:space="preserve"> - (  'Input-Graph'!$K$16*EXP(Intermediate!J448*Intermediate!A448/(2*'Input-Graph'!$K$16*'Input-Graph'!$K$16)  )/SQRT(2*PI()*Intermediate!A448)  )</f>
        <v>-3.3654794889187856</v>
      </c>
      <c r="H448">
        <f t="shared" si="30"/>
        <v>0.21017691080425172</v>
      </c>
      <c r="I448">
        <f>'Input-Graph'!$K$15 - 'Input-Graph'!$N$16/Intermediate!K448</f>
        <v>103.1215</v>
      </c>
      <c r="J448">
        <f t="shared" si="27"/>
        <v>-10634.043762249999</v>
      </c>
      <c r="K448">
        <f>('Input-Graph'!$N$6 - ((2*'Input-Graph'!A448/'Input-Graph'!$N$8) + 'Input-Graph'!$N$9))*'Input-Graph'!$N$7</f>
        <v>1499106</v>
      </c>
    </row>
    <row r="449" spans="1:11">
      <c r="A449" s="5">
        <f xml:space="preserve"> 'Input-Graph'!$K$16 + 'Input-Graph'!$K$22/'Input-Graph'!A449</f>
        <v>3580.8803735983174</v>
      </c>
      <c r="B449">
        <f xml:space="preserve"> SQRT('Input-Graph'!$K$16/(2*PI())) * 'Input-Graph'!$K$22 * EXP(J449/(2*'Input-Graph'!$K$16)) / ('Input-Graph'!A449*A449)</f>
        <v>0.44766656198726951</v>
      </c>
      <c r="C449">
        <f t="shared" si="28"/>
        <v>-3.542123776549563</v>
      </c>
      <c r="D449">
        <f xml:space="preserve"> POWER('Input-Graph'!$K$16,1.5) * EXP(J449/(2*'Input-Graph'!$K$16)) / (A449*SQRT(2*PI()))</f>
        <v>3.8625334177983031</v>
      </c>
      <c r="E449">
        <f t="shared" si="29"/>
        <v>0.32040964124874005</v>
      </c>
      <c r="F449" s="7">
        <f xml:space="preserve"> I449 * NORMDIST(-I449*SQRT(A449)/'Input-Graph'!$K$16,0,1,1)</f>
        <v>2.809026449096061</v>
      </c>
      <c r="G449" s="7">
        <f xml:space="preserve"> - (  'Input-Graph'!$K$16*EXP(Intermediate!J449*Intermediate!A449/(2*'Input-Graph'!$K$16*'Input-Graph'!$K$16)  )/SQRT(2*PI()*Intermediate!A449)  )</f>
        <v>-3.367316793732035</v>
      </c>
      <c r="H449">
        <f t="shared" si="30"/>
        <v>0.20978585860003562</v>
      </c>
      <c r="I449">
        <f>'Input-Graph'!$K$15 - 'Input-Graph'!$N$16/Intermediate!K449</f>
        <v>103.1215</v>
      </c>
      <c r="J449">
        <f t="shared" si="27"/>
        <v>-10634.043762249999</v>
      </c>
      <c r="K449">
        <f>('Input-Graph'!$N$6 - ((2*'Input-Graph'!A449/'Input-Graph'!$N$8) + 'Input-Graph'!$N$9))*'Input-Graph'!$N$7</f>
        <v>1499104</v>
      </c>
    </row>
    <row r="450" spans="1:11">
      <c r="A450" s="5">
        <f xml:space="preserve"> 'Input-Graph'!$K$16 + 'Input-Graph'!$K$22/'Input-Graph'!A450</f>
        <v>3580.0520487156546</v>
      </c>
      <c r="B450">
        <f xml:space="preserve"> SQRT('Input-Graph'!$K$16/(2*PI())) * 'Input-Graph'!$K$22 * EXP(J450/(2*'Input-Graph'!$K$16)) / ('Input-Graph'!A450*A450)</f>
        <v>0.44677287874005911</v>
      </c>
      <c r="C450">
        <f t="shared" si="28"/>
        <v>-3.542123776549563</v>
      </c>
      <c r="D450">
        <f xml:space="preserve"> POWER('Input-Graph'!$K$16,1.5) * EXP(J450/(2*'Input-Graph'!$K$16)) / (A450*SQRT(2*PI()))</f>
        <v>3.8634271010455139</v>
      </c>
      <c r="E450">
        <f t="shared" si="29"/>
        <v>0.32130332449595089</v>
      </c>
      <c r="F450" s="7">
        <f xml:space="preserve"> I450 * NORMDIST(-I450*SQRT(A450)/'Input-Graph'!$K$16,0,1,1)</f>
        <v>2.8104670438989121</v>
      </c>
      <c r="G450" s="7">
        <f xml:space="preserve"> - (  'Input-Graph'!$K$16*EXP(Intermediate!J450*Intermediate!A450/(2*'Input-Graph'!$K$16*'Input-Graph'!$K$16)  )/SQRT(2*PI()*Intermediate!A450)  )</f>
        <v>-3.3691470012408176</v>
      </c>
      <c r="H450">
        <f t="shared" si="30"/>
        <v>0.20939624589410455</v>
      </c>
      <c r="I450">
        <f>'Input-Graph'!$K$15 - 'Input-Graph'!$N$16/Intermediate!K450</f>
        <v>103.1215</v>
      </c>
      <c r="J450">
        <f t="shared" si="27"/>
        <v>-10634.043762249999</v>
      </c>
      <c r="K450">
        <f>('Input-Graph'!$N$6 - ((2*'Input-Graph'!A450/'Input-Graph'!$N$8) + 'Input-Graph'!$N$9))*'Input-Graph'!$N$7</f>
        <v>1499102</v>
      </c>
    </row>
    <row r="451" spans="1:11">
      <c r="A451" s="5">
        <f xml:space="preserve"> 'Input-Graph'!$K$16 + 'Input-Graph'!$K$22/'Input-Graph'!A451</f>
        <v>3579.2274052769149</v>
      </c>
      <c r="B451">
        <f xml:space="preserve"> SQRT('Input-Graph'!$K$16/(2*PI())) * 'Input-Graph'!$K$22 * EXP(J451/(2*'Input-Graph'!$K$16)) / ('Input-Graph'!A451*A451)</f>
        <v>0.44588275652954251</v>
      </c>
      <c r="C451">
        <f t="shared" si="28"/>
        <v>-3.542123776549563</v>
      </c>
      <c r="D451">
        <f xml:space="preserve"> POWER('Input-Graph'!$K$16,1.5) * EXP(J451/(2*'Input-Graph'!$K$16)) / (A451*SQRT(2*PI()))</f>
        <v>3.8643172232560299</v>
      </c>
      <c r="E451">
        <f t="shared" si="29"/>
        <v>0.32219344670646688</v>
      </c>
      <c r="F451" s="7">
        <f xml:space="preserve"> I451 * NORMDIST(-I451*SQRT(A451)/'Input-Graph'!$K$16,0,1,1)</f>
        <v>2.8119020138580231</v>
      </c>
      <c r="G451" s="7">
        <f xml:space="preserve"> - (  'Input-Graph'!$K$16*EXP(Intermediate!J451*Intermediate!A451/(2*'Input-Graph'!$K$16*'Input-Graph'!$K$16)  )/SQRT(2*PI()*Intermediate!A451)  )</f>
        <v>-3.3709701522562181</v>
      </c>
      <c r="H451">
        <f t="shared" si="30"/>
        <v>0.20900806483781409</v>
      </c>
      <c r="I451">
        <f>'Input-Graph'!$K$15 - 'Input-Graph'!$N$16/Intermediate!K451</f>
        <v>103.1215</v>
      </c>
      <c r="J451">
        <f t="shared" ref="J451:J501" si="31" xml:space="preserve"> -I451*I451</f>
        <v>-10634.043762249999</v>
      </c>
      <c r="K451">
        <f>('Input-Graph'!$N$6 - ((2*'Input-Graph'!A451/'Input-Graph'!$N$8) + 'Input-Graph'!$N$9))*'Input-Graph'!$N$7</f>
        <v>1499100</v>
      </c>
    </row>
    <row r="452" spans="1:11">
      <c r="A452" s="5">
        <f xml:space="preserve"> 'Input-Graph'!$K$16 + 'Input-Graph'!$K$22/'Input-Graph'!A452</f>
        <v>3578.4064187935578</v>
      </c>
      <c r="B452">
        <f xml:space="preserve"> SQRT('Input-Graph'!$K$16/(2*PI())) * 'Input-Graph'!$K$22 * EXP(J452/(2*'Input-Graph'!$K$16)) / ('Input-Graph'!A452*A452)</f>
        <v>0.44499617411368375</v>
      </c>
      <c r="C452">
        <f t="shared" si="28"/>
        <v>-3.542123776549563</v>
      </c>
      <c r="D452">
        <f xml:space="preserve"> POWER('Input-Graph'!$K$16,1.5) * EXP(J452/(2*'Input-Graph'!$K$16)) / (A452*SQRT(2*PI()))</f>
        <v>3.8652038056718889</v>
      </c>
      <c r="E452">
        <f t="shared" si="29"/>
        <v>0.32308002912232592</v>
      </c>
      <c r="F452" s="7">
        <f xml:space="preserve"> I452 * NORMDIST(-I452*SQRT(A452)/'Input-Graph'!$K$16,0,1,1)</f>
        <v>2.8133313916818783</v>
      </c>
      <c r="G452" s="7">
        <f xml:space="preserve"> - (  'Input-Graph'!$K$16*EXP(Intermediate!J452*Intermediate!A452/(2*'Input-Graph'!$K$16*'Input-Graph'!$K$16)  )/SQRT(2*PI()*Intermediate!A452)  )</f>
        <v>-3.3727862872790961</v>
      </c>
      <c r="H452">
        <f t="shared" si="30"/>
        <v>0.20862130763879172</v>
      </c>
      <c r="I452">
        <f>'Input-Graph'!$K$15 - 'Input-Graph'!$N$16/Intermediate!K452</f>
        <v>103.1215</v>
      </c>
      <c r="J452">
        <f t="shared" si="31"/>
        <v>-10634.043762249999</v>
      </c>
      <c r="K452">
        <f>('Input-Graph'!$N$6 - ((2*'Input-Graph'!A452/'Input-Graph'!$N$8) + 'Input-Graph'!$N$9))*'Input-Graph'!$N$7</f>
        <v>1499098</v>
      </c>
    </row>
    <row r="453" spans="1:11">
      <c r="A453" s="5">
        <f xml:space="preserve"> 'Input-Graph'!$K$16 + 'Input-Graph'!$K$22/'Input-Graph'!A453</f>
        <v>3577.5890649937551</v>
      </c>
      <c r="B453">
        <f xml:space="preserve"> SQRT('Input-Graph'!$K$16/(2*PI())) * 'Input-Graph'!$K$22 * EXP(J453/(2*'Input-Graph'!$K$16)) / ('Input-Graph'!A453*A453)</f>
        <v>0.44411311041906038</v>
      </c>
      <c r="C453">
        <f t="shared" si="28"/>
        <v>-3.542123776549563</v>
      </c>
      <c r="D453">
        <f xml:space="preserve"> POWER('Input-Graph'!$K$16,1.5) * EXP(J453/(2*'Input-Graph'!$K$16)) / (A453*SQRT(2*PI()))</f>
        <v>3.8660868693665122</v>
      </c>
      <c r="E453">
        <f t="shared" si="29"/>
        <v>0.32396309281694924</v>
      </c>
      <c r="F453" s="7">
        <f xml:space="preserve"> I453 * NORMDIST(-I453*SQRT(A453)/'Input-Graph'!$K$16,0,1,1)</f>
        <v>2.8147552098272715</v>
      </c>
      <c r="G453" s="7">
        <f xml:space="preserve"> - (  'Input-Graph'!$K$16*EXP(Intermediate!J453*Intermediate!A453/(2*'Input-Graph'!$K$16*'Input-Graph'!$K$16)  )/SQRT(2*PI()*Intermediate!A453)  )</f>
        <v>-3.374595446503001</v>
      </c>
      <c r="H453">
        <f t="shared" si="30"/>
        <v>0.20823596656027998</v>
      </c>
      <c r="I453">
        <f>'Input-Graph'!$K$15 - 'Input-Graph'!$N$16/Intermediate!K453</f>
        <v>103.1215</v>
      </c>
      <c r="J453">
        <f t="shared" si="31"/>
        <v>-10634.043762249999</v>
      </c>
      <c r="K453">
        <f>('Input-Graph'!$N$6 - ((2*'Input-Graph'!A453/'Input-Graph'!$N$8) + 'Input-Graph'!$N$9))*'Input-Graph'!$N$7</f>
        <v>1499096</v>
      </c>
    </row>
    <row r="454" spans="1:11">
      <c r="A454" s="5">
        <f xml:space="preserve"> 'Input-Graph'!$K$16 + 'Input-Graph'!$K$22/'Input-Graph'!A454</f>
        <v>3576.7753198199998</v>
      </c>
      <c r="B454">
        <f xml:space="preserve"> SQRT('Input-Graph'!$K$16/(2*PI())) * 'Input-Graph'!$K$22 * EXP(J454/(2*'Input-Graph'!$K$16)) / ('Input-Graph'!A454*A454)</f>
        <v>0.44323354453919328</v>
      </c>
      <c r="C454">
        <f t="shared" si="28"/>
        <v>-3.542123776549563</v>
      </c>
      <c r="D454">
        <f xml:space="preserve"> POWER('Input-Graph'!$K$16,1.5) * EXP(J454/(2*'Input-Graph'!$K$16)) / (A454*SQRT(2*PI()))</f>
        <v>3.8669664352463795</v>
      </c>
      <c r="E454">
        <f t="shared" si="29"/>
        <v>0.3248426586968165</v>
      </c>
      <c r="F454" s="7">
        <f xml:space="preserve"> I454 * NORMDIST(-I454*SQRT(A454)/'Input-Graph'!$K$16,0,1,1)</f>
        <v>2.8161735005018942</v>
      </c>
      <c r="G454" s="7">
        <f xml:space="preserve"> - (  'Input-Graph'!$K$16*EXP(Intermediate!J454*Intermediate!A454/(2*'Input-Graph'!$K$16*'Input-Graph'!$K$16)  )/SQRT(2*PI()*Intermediate!A454)  )</f>
        <v>-3.3763976698170635</v>
      </c>
      <c r="H454">
        <f t="shared" si="30"/>
        <v>0.20785203392084073</v>
      </c>
      <c r="I454">
        <f>'Input-Graph'!$K$15 - 'Input-Graph'!$N$16/Intermediate!K454</f>
        <v>103.1215</v>
      </c>
      <c r="J454">
        <f t="shared" si="31"/>
        <v>-10634.043762249999</v>
      </c>
      <c r="K454">
        <f>('Input-Graph'!$N$6 - ((2*'Input-Graph'!A454/'Input-Graph'!$N$8) + 'Input-Graph'!$N$9))*'Input-Graph'!$N$7</f>
        <v>1499094</v>
      </c>
    </row>
    <row r="455" spans="1:11">
      <c r="A455" s="5">
        <f xml:space="preserve"> 'Input-Graph'!$K$16 + 'Input-Graph'!$K$22/'Input-Graph'!A455</f>
        <v>3575.9651594267461</v>
      </c>
      <c r="B455">
        <f xml:space="preserve"> SQRT('Input-Graph'!$K$16/(2*PI())) * 'Input-Graph'!$K$22 * EXP(J455/(2*'Input-Graph'!$K$16)) / ('Input-Graph'!A455*A455)</f>
        <v>0.44235745573289714</v>
      </c>
      <c r="C455">
        <f t="shared" si="28"/>
        <v>-3.542123776549563</v>
      </c>
      <c r="D455">
        <f xml:space="preserve"> POWER('Input-Graph'!$K$16,1.5) * EXP(J455/(2*'Input-Graph'!$K$16)) / (A455*SQRT(2*PI()))</f>
        <v>3.8678425240526759</v>
      </c>
      <c r="E455">
        <f t="shared" si="29"/>
        <v>0.32571874750311292</v>
      </c>
      <c r="F455" s="7">
        <f xml:space="preserve"> I455 * NORMDIST(-I455*SQRT(A455)/'Input-Graph'!$K$16,0,1,1)</f>
        <v>2.8175862956665791</v>
      </c>
      <c r="G455" s="7">
        <f xml:space="preserve"> - (  'Input-Graph'!$K$16*EXP(Intermediate!J455*Intermediate!A455/(2*'Input-Graph'!$K$16*'Input-Graph'!$K$16)  )/SQRT(2*PI()*Intermediate!A455)  )</f>
        <v>-3.3781929968088398</v>
      </c>
      <c r="H455">
        <f t="shared" si="30"/>
        <v>0.20746950209374937</v>
      </c>
      <c r="I455">
        <f>'Input-Graph'!$K$15 - 'Input-Graph'!$N$16/Intermediate!K455</f>
        <v>103.1215</v>
      </c>
      <c r="J455">
        <f t="shared" si="31"/>
        <v>-10634.043762249999</v>
      </c>
      <c r="K455">
        <f>('Input-Graph'!$N$6 - ((2*'Input-Graph'!A455/'Input-Graph'!$N$8) + 'Input-Graph'!$N$9))*'Input-Graph'!$N$7</f>
        <v>1499092</v>
      </c>
    </row>
    <row r="456" spans="1:11">
      <c r="A456" s="5">
        <f xml:space="preserve"> 'Input-Graph'!$K$16 + 'Input-Graph'!$K$22/'Input-Graph'!A456</f>
        <v>3575.158560178078</v>
      </c>
      <c r="B456">
        <f xml:space="preserve"> SQRT('Input-Graph'!$K$16/(2*PI())) * 'Input-Graph'!$K$22 * EXP(J456/(2*'Input-Graph'!$K$16)) / ('Input-Graph'!A456*A456)</f>
        <v>0.44148482342265016</v>
      </c>
      <c r="C456">
        <f t="shared" si="28"/>
        <v>-3.542123776549563</v>
      </c>
      <c r="D456">
        <f xml:space="preserve"> POWER('Input-Graph'!$K$16,1.5) * EXP(J456/(2*'Input-Graph'!$K$16)) / (A456*SQRT(2*PI()))</f>
        <v>3.8687151563629221</v>
      </c>
      <c r="E456">
        <f t="shared" si="29"/>
        <v>0.32659137981335906</v>
      </c>
      <c r="F456" s="7">
        <f xml:space="preserve"> I456 * NORMDIST(-I456*SQRT(A456)/'Input-Graph'!$K$16,0,1,1)</f>
        <v>2.818993627037659</v>
      </c>
      <c r="G456" s="7">
        <f xml:space="preserve"> - (  'Input-Graph'!$K$16*EXP(Intermediate!J456*Intermediate!A456/(2*'Input-Graph'!$K$16*'Input-Graph'!$K$16)  )/SQRT(2*PI()*Intermediate!A456)  )</f>
        <v>-3.3799814667671448</v>
      </c>
      <c r="H456">
        <f t="shared" si="30"/>
        <v>0.20708836350652327</v>
      </c>
      <c r="I456">
        <f>'Input-Graph'!$K$15 - 'Input-Graph'!$N$16/Intermediate!K456</f>
        <v>103.1215</v>
      </c>
      <c r="J456">
        <f t="shared" si="31"/>
        <v>-10634.043762249999</v>
      </c>
      <c r="K456">
        <f>('Input-Graph'!$N$6 - ((2*'Input-Graph'!A456/'Input-Graph'!$N$8) + 'Input-Graph'!$N$9))*'Input-Graph'!$N$7</f>
        <v>1499090</v>
      </c>
    </row>
    <row r="457" spans="1:11">
      <c r="A457" s="5">
        <f xml:space="preserve"> 'Input-Graph'!$K$16 + 'Input-Graph'!$K$22/'Input-Graph'!A457</f>
        <v>3574.3554986454128</v>
      </c>
      <c r="B457">
        <f xml:space="preserve"> SQRT('Input-Graph'!$K$16/(2*PI())) * 'Input-Graph'!$K$22 * EXP(J457/(2*'Input-Graph'!$K$16)) / ('Input-Graph'!A457*A457)</f>
        <v>0.4406156271929827</v>
      </c>
      <c r="C457">
        <f t="shared" si="28"/>
        <v>-3.542123776549563</v>
      </c>
      <c r="D457">
        <f xml:space="preserve"> POWER('Input-Graph'!$K$16,1.5) * EXP(J457/(2*'Input-Graph'!$K$16)) / (A457*SQRT(2*PI()))</f>
        <v>3.8695843525925904</v>
      </c>
      <c r="E457">
        <f t="shared" si="29"/>
        <v>0.32746057604302736</v>
      </c>
      <c r="F457" s="7">
        <f xml:space="preserve"> I457 * NORMDIST(-I457*SQRT(A457)/'Input-Graph'!$K$16,0,1,1)</f>
        <v>2.8203955260892779</v>
      </c>
      <c r="G457" s="7">
        <f xml:space="preserve"> - (  'Input-Graph'!$K$16*EXP(Intermediate!J457*Intermediate!A457/(2*'Input-Graph'!$K$16*'Input-Graph'!$K$16)  )/SQRT(2*PI()*Intermediate!A457)  )</f>
        <v>-3.3817631186848405</v>
      </c>
      <c r="H457">
        <f t="shared" si="30"/>
        <v>0.20670861064044743</v>
      </c>
      <c r="I457">
        <f>'Input-Graph'!$K$15 - 'Input-Graph'!$N$16/Intermediate!K457</f>
        <v>103.1215</v>
      </c>
      <c r="J457">
        <f t="shared" si="31"/>
        <v>-10634.043762249999</v>
      </c>
      <c r="K457">
        <f>('Input-Graph'!$N$6 - ((2*'Input-Graph'!A457/'Input-Graph'!$N$8) + 'Input-Graph'!$N$9))*'Input-Graph'!$N$7</f>
        <v>1499088</v>
      </c>
    </row>
    <row r="458" spans="1:11">
      <c r="A458" s="5">
        <f xml:space="preserve"> 'Input-Graph'!$K$16 + 'Input-Graph'!$K$22/'Input-Graph'!A458</f>
        <v>3573.5559516052322</v>
      </c>
      <c r="B458">
        <f xml:space="preserve"> SQRT('Input-Graph'!$K$16/(2*PI())) * 'Input-Graph'!$K$22 * EXP(J458/(2*'Input-Graph'!$K$16)) / ('Input-Graph'!A458*A458)</f>
        <v>0.43974984678888518</v>
      </c>
      <c r="C458">
        <f t="shared" si="28"/>
        <v>-3.542123776549563</v>
      </c>
      <c r="D458">
        <f xml:space="preserve"> POWER('Input-Graph'!$K$16,1.5) * EXP(J458/(2*'Input-Graph'!$K$16)) / (A458*SQRT(2*PI()))</f>
        <v>3.8704501329966874</v>
      </c>
      <c r="E458">
        <f t="shared" si="29"/>
        <v>0.32832635644712438</v>
      </c>
      <c r="F458" s="7">
        <f xml:space="preserve"> I458 * NORMDIST(-I458*SQRT(A458)/'Input-Graph'!$K$16,0,1,1)</f>
        <v>2.8217920240557866</v>
      </c>
      <c r="G458" s="7">
        <f xml:space="preserve"> - (  'Input-Graph'!$K$16*EXP(Intermediate!J458*Intermediate!A458/(2*'Input-Graph'!$K$16*'Input-Graph'!$K$16)  )/SQRT(2*PI()*Intermediate!A458)  )</f>
        <v>-3.3835379912615977</v>
      </c>
      <c r="H458">
        <f t="shared" si="30"/>
        <v>0.2063302360301984</v>
      </c>
      <c r="I458">
        <f>'Input-Graph'!$K$15 - 'Input-Graph'!$N$16/Intermediate!K458</f>
        <v>103.1215</v>
      </c>
      <c r="J458">
        <f t="shared" si="31"/>
        <v>-10634.043762249999</v>
      </c>
      <c r="K458">
        <f>('Input-Graph'!$N$6 - ((2*'Input-Graph'!A458/'Input-Graph'!$N$8) + 'Input-Graph'!$N$9))*'Input-Graph'!$N$7</f>
        <v>1499086</v>
      </c>
    </row>
    <row r="459" spans="1:11">
      <c r="A459" s="5">
        <f xml:space="preserve"> 'Input-Graph'!$K$16 + 'Input-Graph'!$K$22/'Input-Graph'!A459</f>
        <v>3572.7598960368423</v>
      </c>
      <c r="B459">
        <f xml:space="preserve"> SQRT('Input-Graph'!$K$16/(2*PI())) * 'Input-Graph'!$K$22 * EXP(J459/(2*'Input-Graph'!$K$16)) / ('Input-Graph'!A459*A459)</f>
        <v>0.43888746211423507</v>
      </c>
      <c r="C459">
        <f t="shared" si="28"/>
        <v>-3.542123776549563</v>
      </c>
      <c r="D459">
        <f xml:space="preserve"> POWER('Input-Graph'!$K$16,1.5) * EXP(J459/(2*'Input-Graph'!$K$16)) / (A459*SQRT(2*PI()))</f>
        <v>3.871312517671337</v>
      </c>
      <c r="E459">
        <f t="shared" si="29"/>
        <v>0.32918874112177399</v>
      </c>
      <c r="F459" s="7">
        <f xml:space="preserve"> I459 * NORMDIST(-I459*SQRT(A459)/'Input-Graph'!$K$16,0,1,1)</f>
        <v>2.8231831519337893</v>
      </c>
      <c r="G459" s="7">
        <f xml:space="preserve"> - (  'Input-Graph'!$K$16*EXP(Intermediate!J459*Intermediate!A459/(2*'Input-Graph'!$K$16*'Input-Graph'!$K$16)  )/SQRT(2*PI()*Intermediate!A459)  )</f>
        <v>-3.3853061229066181</v>
      </c>
      <c r="H459">
        <f t="shared" si="30"/>
        <v>0.2059532322631803</v>
      </c>
      <c r="I459">
        <f>'Input-Graph'!$K$15 - 'Input-Graph'!$N$16/Intermediate!K459</f>
        <v>103.1215</v>
      </c>
      <c r="J459">
        <f t="shared" si="31"/>
        <v>-10634.043762249999</v>
      </c>
      <c r="K459">
        <f>('Input-Graph'!$N$6 - ((2*'Input-Graph'!A459/'Input-Graph'!$N$8) + 'Input-Graph'!$N$9))*'Input-Graph'!$N$7</f>
        <v>1499084</v>
      </c>
    </row>
    <row r="460" spans="1:11">
      <c r="A460" s="5">
        <f xml:space="preserve"> 'Input-Graph'!$K$16 + 'Input-Graph'!$K$22/'Input-Graph'!A460</f>
        <v>3571.9673091201666</v>
      </c>
      <c r="B460">
        <f xml:space="preserve"> SQRT('Input-Graph'!$K$16/(2*PI())) * 'Input-Graph'!$K$22 * EXP(J460/(2*'Input-Graph'!$K$16)) / ('Input-Graph'!A460*A460)</f>
        <v>0.43802845323024159</v>
      </c>
      <c r="C460">
        <f t="shared" si="28"/>
        <v>-3.542123776549563</v>
      </c>
      <c r="D460">
        <f xml:space="preserve"> POWER('Input-Graph'!$K$16,1.5) * EXP(J460/(2*'Input-Graph'!$K$16)) / (A460*SQRT(2*PI()))</f>
        <v>3.8721715265553316</v>
      </c>
      <c r="E460">
        <f t="shared" si="29"/>
        <v>0.33004775000576858</v>
      </c>
      <c r="F460" s="7">
        <f xml:space="preserve"> I460 * NORMDIST(-I460*SQRT(A460)/'Input-Graph'!$K$16,0,1,1)</f>
        <v>2.8245689404846179</v>
      </c>
      <c r="G460" s="7">
        <f xml:space="preserve"> - (  'Input-Graph'!$K$16*EXP(Intermediate!J460*Intermediate!A460/(2*'Input-Graph'!$K$16*'Input-Graph'!$K$16)  )/SQRT(2*PI()*Intermediate!A460)  )</f>
        <v>-3.3870675517413429</v>
      </c>
      <c r="H460">
        <f t="shared" si="30"/>
        <v>0.20557759197928549</v>
      </c>
      <c r="I460">
        <f>'Input-Graph'!$K$15 - 'Input-Graph'!$N$16/Intermediate!K460</f>
        <v>103.1215</v>
      </c>
      <c r="J460">
        <f t="shared" si="31"/>
        <v>-10634.043762249999</v>
      </c>
      <c r="K460">
        <f>('Input-Graph'!$N$6 - ((2*'Input-Graph'!A460/'Input-Graph'!$N$8) + 'Input-Graph'!$N$9))*'Input-Graph'!$N$7</f>
        <v>1499082</v>
      </c>
    </row>
    <row r="461" spans="1:11">
      <c r="A461" s="5">
        <f xml:space="preserve"> 'Input-Graph'!$K$16 + 'Input-Graph'!$K$22/'Input-Graph'!A461</f>
        <v>3571.1781682335636</v>
      </c>
      <c r="B461">
        <f xml:space="preserve"> SQRT('Input-Graph'!$K$16/(2*PI())) * 'Input-Graph'!$K$22 * EXP(J461/(2*'Input-Graph'!$K$16)) / ('Input-Graph'!A461*A461)</f>
        <v>0.43717280035390904</v>
      </c>
      <c r="C461">
        <f t="shared" si="28"/>
        <v>-3.542123776549563</v>
      </c>
      <c r="D461">
        <f xml:space="preserve"> POWER('Input-Graph'!$K$16,1.5) * EXP(J461/(2*'Input-Graph'!$K$16)) / (A461*SQRT(2*PI()))</f>
        <v>3.8730271794316637</v>
      </c>
      <c r="E461">
        <f t="shared" si="29"/>
        <v>0.33090340288210074</v>
      </c>
      <c r="F461" s="7">
        <f xml:space="preserve"> I461 * NORMDIST(-I461*SQRT(A461)/'Input-Graph'!$K$16,0,1,1)</f>
        <v>2.8259494202364843</v>
      </c>
      <c r="G461" s="7">
        <f xml:space="preserve"> - (  'Input-Graph'!$K$16*EXP(Intermediate!J461*Intermediate!A461/(2*'Input-Graph'!$K$16*'Input-Graph'!$K$16)  )/SQRT(2*PI()*Intermediate!A461)  )</f>
        <v>-3.3888223156021202</v>
      </c>
      <c r="H461">
        <f t="shared" si="30"/>
        <v>0.20520330787037411</v>
      </c>
      <c r="I461">
        <f>'Input-Graph'!$K$15 - 'Input-Graph'!$N$16/Intermediate!K461</f>
        <v>103.1215</v>
      </c>
      <c r="J461">
        <f t="shared" si="31"/>
        <v>-10634.043762249999</v>
      </c>
      <c r="K461">
        <f>('Input-Graph'!$N$6 - ((2*'Input-Graph'!A461/'Input-Graph'!$N$8) + 'Input-Graph'!$N$9))*'Input-Graph'!$N$7</f>
        <v>1499080</v>
      </c>
    </row>
    <row r="462" spans="1:11">
      <c r="A462" s="5">
        <f xml:space="preserve"> 'Input-Graph'!$K$16 + 'Input-Graph'!$K$22/'Input-Graph'!A462</f>
        <v>3570.3924509516746</v>
      </c>
      <c r="B462">
        <f xml:space="preserve"> SQRT('Input-Graph'!$K$16/(2*PI())) * 'Input-Graph'!$K$22 * EXP(J462/(2*'Input-Graph'!$K$16)) / ('Input-Graph'!A462*A462)</f>
        <v>0.43632048385651839</v>
      </c>
      <c r="C462">
        <f t="shared" si="28"/>
        <v>-3.542123776549563</v>
      </c>
      <c r="D462">
        <f xml:space="preserve"> POWER('Input-Graph'!$K$16,1.5) * EXP(J462/(2*'Input-Graph'!$K$16)) / (A462*SQRT(2*PI()))</f>
        <v>3.8738794959290543</v>
      </c>
      <c r="E462">
        <f t="shared" si="29"/>
        <v>0.33175571937949133</v>
      </c>
      <c r="F462" s="7">
        <f xml:space="preserve"> I462 * NORMDIST(-I462*SQRT(A462)/'Input-Graph'!$K$16,0,1,1)</f>
        <v>2.8273246214865404</v>
      </c>
      <c r="G462" s="7">
        <f xml:space="preserve"> - (  'Input-Graph'!$K$16*EXP(Intermediate!J462*Intermediate!A462/(2*'Input-Graph'!$K$16*'Input-Graph'!$K$16)  )/SQRT(2*PI()*Intermediate!A462)  )</f>
        <v>-3.3905704520428408</v>
      </c>
      <c r="H462">
        <f t="shared" si="30"/>
        <v>0.2048303726797096</v>
      </c>
      <c r="I462">
        <f>'Input-Graph'!$K$15 - 'Input-Graph'!$N$16/Intermediate!K462</f>
        <v>103.1215</v>
      </c>
      <c r="J462">
        <f t="shared" si="31"/>
        <v>-10634.043762249999</v>
      </c>
      <c r="K462">
        <f>('Input-Graph'!$N$6 - ((2*'Input-Graph'!A462/'Input-Graph'!$N$8) + 'Input-Graph'!$N$9))*'Input-Graph'!$N$7</f>
        <v>1499078</v>
      </c>
    </row>
    <row r="463" spans="1:11">
      <c r="A463" s="5">
        <f xml:space="preserve"> 'Input-Graph'!$K$16 + 'Input-Graph'!$K$22/'Input-Graph'!A463</f>
        <v>3569.6101350433005</v>
      </c>
      <c r="B463">
        <f xml:space="preserve"> SQRT('Input-Graph'!$K$16/(2*PI())) * 'Input-Graph'!$K$22 * EXP(J463/(2*'Input-Graph'!$K$16)) / ('Input-Graph'!A463*A463)</f>
        <v>0.43547148426212612</v>
      </c>
      <c r="C463">
        <f t="shared" si="28"/>
        <v>-3.542123776549563</v>
      </c>
      <c r="D463">
        <f xml:space="preserve"> POWER('Input-Graph'!$K$16,1.5) * EXP(J463/(2*'Input-Graph'!$K$16)) / (A463*SQRT(2*PI()))</f>
        <v>3.8747284955234469</v>
      </c>
      <c r="E463">
        <f t="shared" si="29"/>
        <v>0.33260471897388388</v>
      </c>
      <c r="F463" s="7">
        <f xml:space="preserve"> I463 * NORMDIST(-I463*SQRT(A463)/'Input-Graph'!$K$16,0,1,1)</f>
        <v>2.8286945743031464</v>
      </c>
      <c r="G463" s="7">
        <f xml:space="preserve"> - (  'Input-Graph'!$K$16*EXP(Intermediate!J463*Intermediate!A463/(2*'Input-Graph'!$K$16*'Input-Graph'!$K$16)  )/SQRT(2*PI()*Intermediate!A463)  )</f>
        <v>-3.3923119983375574</v>
      </c>
      <c r="H463">
        <f t="shared" si="30"/>
        <v>0.20445877920159905</v>
      </c>
      <c r="I463">
        <f>'Input-Graph'!$K$15 - 'Input-Graph'!$N$16/Intermediate!K463</f>
        <v>103.1215</v>
      </c>
      <c r="J463">
        <f t="shared" si="31"/>
        <v>-10634.043762249999</v>
      </c>
      <c r="K463">
        <f>('Input-Graph'!$N$6 - ((2*'Input-Graph'!A463/'Input-Graph'!$N$8) + 'Input-Graph'!$N$9))*'Input-Graph'!$N$7</f>
        <v>1499076</v>
      </c>
    </row>
    <row r="464" spans="1:11">
      <c r="A464" s="5">
        <f xml:space="preserve"> 'Input-Graph'!$K$16 + 'Input-Graph'!$K$22/'Input-Graph'!A464</f>
        <v>3568.8311984693037</v>
      </c>
      <c r="B464">
        <f xml:space="preserve"> SQRT('Input-Graph'!$K$16/(2*PI())) * 'Input-Graph'!$K$22 * EXP(J464/(2*'Input-Graph'!$K$16)) / ('Input-Graph'!A464*A464)</f>
        <v>0.43462578224608073</v>
      </c>
      <c r="C464">
        <f t="shared" si="28"/>
        <v>-3.542123776549563</v>
      </c>
      <c r="D464">
        <f xml:space="preserve"> POWER('Input-Graph'!$K$16,1.5) * EXP(J464/(2*'Input-Graph'!$K$16)) / (A464*SQRT(2*PI()))</f>
        <v>3.8755741975394917</v>
      </c>
      <c r="E464">
        <f t="shared" si="29"/>
        <v>0.33345042098992872</v>
      </c>
      <c r="F464" s="7">
        <f xml:space="preserve"> I464 * NORMDIST(-I464*SQRT(A464)/'Input-Graph'!$K$16,0,1,1)</f>
        <v>2.8300593085280221</v>
      </c>
      <c r="G464" s="7">
        <f xml:space="preserve"> - (  'Input-Graph'!$K$16*EXP(Intermediate!J464*Intermediate!A464/(2*'Input-Graph'!$K$16*'Input-Graph'!$K$16)  )/SQRT(2*PI()*Intermediate!A464)  )</f>
        <v>-3.3940469914830609</v>
      </c>
      <c r="H464">
        <f t="shared" si="30"/>
        <v>0.2040885202809708</v>
      </c>
      <c r="I464">
        <f>'Input-Graph'!$K$15 - 'Input-Graph'!$N$16/Intermediate!K464</f>
        <v>103.1215</v>
      </c>
      <c r="J464">
        <f t="shared" si="31"/>
        <v>-10634.043762249999</v>
      </c>
      <c r="K464">
        <f>('Input-Graph'!$N$6 - ((2*'Input-Graph'!A464/'Input-Graph'!$N$8) + 'Input-Graph'!$N$9))*'Input-Graph'!$N$7</f>
        <v>1499074</v>
      </c>
    </row>
    <row r="465" spans="1:11">
      <c r="A465" s="5">
        <f xml:space="preserve"> 'Input-Graph'!$K$16 + 'Input-Graph'!$K$22/'Input-Graph'!A465</f>
        <v>3568.0556193805396</v>
      </c>
      <c r="B465">
        <f xml:space="preserve"> SQRT('Input-Graph'!$K$16/(2*PI())) * 'Input-Graph'!$K$22 * EXP(J465/(2*'Input-Graph'!$K$16)) / ('Input-Graph'!A465*A465)</f>
        <v>0.4337833586335566</v>
      </c>
      <c r="C465">
        <f t="shared" si="28"/>
        <v>-3.542123776549563</v>
      </c>
      <c r="D465">
        <f xml:space="preserve"> POWER('Input-Graph'!$K$16,1.5) * EXP(J465/(2*'Input-Graph'!$K$16)) / (A465*SQRT(2*PI()))</f>
        <v>3.8764166211520155</v>
      </c>
      <c r="E465">
        <f t="shared" si="29"/>
        <v>0.33429284460245245</v>
      </c>
      <c r="F465" s="7">
        <f xml:space="preserve"> I465 * NORMDIST(-I465*SQRT(A465)/'Input-Graph'!$K$16,0,1,1)</f>
        <v>2.8314188537784215</v>
      </c>
      <c r="G465" s="7">
        <f xml:space="preserve"> - (  'Input-Graph'!$K$16*EXP(Intermediate!J465*Intermediate!A465/(2*'Input-Graph'!$K$16*'Input-Graph'!$K$16)  )/SQRT(2*PI()*Intermediate!A465)  )</f>
        <v>-3.3957754682014385</v>
      </c>
      <c r="H465">
        <f t="shared" si="30"/>
        <v>0.20371958881299213</v>
      </c>
      <c r="I465">
        <f>'Input-Graph'!$K$15 - 'Input-Graph'!$N$16/Intermediate!K465</f>
        <v>103.1215</v>
      </c>
      <c r="J465">
        <f t="shared" si="31"/>
        <v>-10634.043762249999</v>
      </c>
      <c r="K465">
        <f>('Input-Graph'!$N$6 - ((2*'Input-Graph'!A465/'Input-Graph'!$N$8) + 'Input-Graph'!$N$9))*'Input-Graph'!$N$7</f>
        <v>1499072</v>
      </c>
    </row>
    <row r="466" spans="1:11">
      <c r="A466" s="5">
        <f xml:space="preserve"> 'Input-Graph'!$K$16 + 'Input-Graph'!$K$22/'Input-Graph'!A466</f>
        <v>3567.2833761158131</v>
      </c>
      <c r="B466">
        <f xml:space="preserve"> SQRT('Input-Graph'!$K$16/(2*PI())) * 'Input-Graph'!$K$22 * EXP(J466/(2*'Input-Graph'!$K$16)) / ('Input-Graph'!A466*A466)</f>
        <v>0.43294419439810483</v>
      </c>
      <c r="C466">
        <f t="shared" si="28"/>
        <v>-3.542123776549563</v>
      </c>
      <c r="D466">
        <f xml:space="preserve"> POWER('Input-Graph'!$K$16,1.5) * EXP(J466/(2*'Input-Graph'!$K$16)) / (A466*SQRT(2*PI()))</f>
        <v>3.8772557853874678</v>
      </c>
      <c r="E466">
        <f t="shared" si="29"/>
        <v>0.33513200883790484</v>
      </c>
      <c r="F466" s="7">
        <f xml:space="preserve"> I466 * NORMDIST(-I466*SQRT(A466)/'Input-Graph'!$K$16,0,1,1)</f>
        <v>2.8327732394490126</v>
      </c>
      <c r="G466" s="7">
        <f xml:space="preserve"> - (  'Input-Graph'!$K$16*EXP(Intermediate!J466*Intermediate!A466/(2*'Input-Graph'!$K$16*'Input-Graph'!$K$16)  )/SQRT(2*PI()*Intermediate!A466)  )</f>
        <v>-3.3974974649425986</v>
      </c>
      <c r="H466">
        <f t="shared" si="30"/>
        <v>0.20335197774242353</v>
      </c>
      <c r="I466">
        <f>'Input-Graph'!$K$15 - 'Input-Graph'!$N$16/Intermediate!K466</f>
        <v>103.1215</v>
      </c>
      <c r="J466">
        <f t="shared" si="31"/>
        <v>-10634.043762249999</v>
      </c>
      <c r="K466">
        <f>('Input-Graph'!$N$6 - ((2*'Input-Graph'!A466/'Input-Graph'!$N$8) + 'Input-Graph'!$N$9))*'Input-Graph'!$N$7</f>
        <v>1499070</v>
      </c>
    </row>
    <row r="467" spans="1:11">
      <c r="A467" s="5">
        <f xml:space="preserve"> 'Input-Graph'!$K$16 + 'Input-Graph'!$K$22/'Input-Graph'!A467</f>
        <v>3566.5144471998624</v>
      </c>
      <c r="B467">
        <f xml:space="preserve"> SQRT('Input-Graph'!$K$16/(2*PI())) * 'Input-Graph'!$K$22 * EXP(J467/(2*'Input-Graph'!$K$16)) / ('Input-Graph'!A467*A467)</f>
        <v>0.43210827066022051</v>
      </c>
      <c r="C467">
        <f t="shared" si="28"/>
        <v>-3.542123776549563</v>
      </c>
      <c r="D467">
        <f xml:space="preserve"> POWER('Input-Graph'!$K$16,1.5) * EXP(J467/(2*'Input-Graph'!$K$16)) / (A467*SQRT(2*PI()))</f>
        <v>3.8780917091253517</v>
      </c>
      <c r="E467">
        <f t="shared" si="29"/>
        <v>0.33596793257578872</v>
      </c>
      <c r="F467" s="7">
        <f xml:space="preserve"> I467 * NORMDIST(-I467*SQRT(A467)/'Input-Graph'!$K$16,0,1,1)</f>
        <v>2.8341224947141876</v>
      </c>
      <c r="G467" s="7">
        <f xml:space="preserve"> - (  'Input-Graph'!$K$16*EXP(Intermediate!J467*Intermediate!A467/(2*'Input-Graph'!$K$16*'Input-Graph'!$K$16)  )/SQRT(2*PI()*Intermediate!A467)  )</f>
        <v>-3.3992130178867672</v>
      </c>
      <c r="H467">
        <f t="shared" si="30"/>
        <v>0.20298568006342954</v>
      </c>
      <c r="I467">
        <f>'Input-Graph'!$K$15 - 'Input-Graph'!$N$16/Intermediate!K467</f>
        <v>103.1215</v>
      </c>
      <c r="J467">
        <f t="shared" si="31"/>
        <v>-10634.043762249999</v>
      </c>
      <c r="K467">
        <f>('Input-Graph'!$N$6 - ((2*'Input-Graph'!A467/'Input-Graph'!$N$8) + 'Input-Graph'!$N$9))*'Input-Graph'!$N$7</f>
        <v>1499068</v>
      </c>
    </row>
    <row r="468" spans="1:11">
      <c r="A468" s="5">
        <f xml:space="preserve"> 'Input-Graph'!$K$16 + 'Input-Graph'!$K$22/'Input-Graph'!A468</f>
        <v>3565.7488113413674</v>
      </c>
      <c r="B468">
        <f xml:space="preserve"> SQRT('Input-Graph'!$K$16/(2*PI())) * 'Input-Graph'!$K$22 * EXP(J468/(2*'Input-Graph'!$K$16)) / ('Input-Graph'!A468*A468)</f>
        <v>0.43127556868592715</v>
      </c>
      <c r="C468">
        <f t="shared" si="28"/>
        <v>-3.542123776549563</v>
      </c>
      <c r="D468">
        <f xml:space="preserve"> POWER('Input-Graph'!$K$16,1.5) * EXP(J468/(2*'Input-Graph'!$K$16)) / (A468*SQRT(2*PI()))</f>
        <v>3.8789244110996455</v>
      </c>
      <c r="E468">
        <f t="shared" si="29"/>
        <v>0.33680063455008247</v>
      </c>
      <c r="F468" s="7">
        <f xml:space="preserve"> I468 * NORMDIST(-I468*SQRT(A468)/'Input-Graph'!$K$16,0,1,1)</f>
        <v>2.8354666485299882</v>
      </c>
      <c r="G468" s="7">
        <f xml:space="preserve"> - (  'Input-Graph'!$K$16*EXP(Intermediate!J468*Intermediate!A468/(2*'Input-Graph'!$K$16*'Input-Graph'!$K$16)  )/SQRT(2*PI()*Intermediate!A468)  )</f>
        <v>-3.400922162946967</v>
      </c>
      <c r="H468">
        <f t="shared" si="30"/>
        <v>0.20262068881903073</v>
      </c>
      <c r="I468">
        <f>'Input-Graph'!$K$15 - 'Input-Graph'!$N$16/Intermediate!K468</f>
        <v>103.1215</v>
      </c>
      <c r="J468">
        <f t="shared" si="31"/>
        <v>-10634.043762249999</v>
      </c>
      <c r="K468">
        <f>('Input-Graph'!$N$6 - ((2*'Input-Graph'!A468/'Input-Graph'!$N$8) + 'Input-Graph'!$N$9))*'Input-Graph'!$N$7</f>
        <v>1499066</v>
      </c>
    </row>
    <row r="469" spans="1:11">
      <c r="A469" s="5">
        <f xml:space="preserve"> 'Input-Graph'!$K$16 + 'Input-Graph'!$K$22/'Input-Graph'!A469</f>
        <v>3564.9864474309857</v>
      </c>
      <c r="B469">
        <f xml:space="preserve"> SQRT('Input-Graph'!$K$16/(2*PI())) * 'Input-Graph'!$K$22 * EXP(J469/(2*'Input-Graph'!$K$16)) / ('Input-Graph'!A469*A469)</f>
        <v>0.43044606988537715</v>
      </c>
      <c r="C469">
        <f t="shared" si="28"/>
        <v>-3.542123776549563</v>
      </c>
      <c r="D469">
        <f xml:space="preserve"> POWER('Input-Graph'!$K$16,1.5) * EXP(J469/(2*'Input-Graph'!$K$16)) / (A469*SQRT(2*PI()))</f>
        <v>3.8797539099001956</v>
      </c>
      <c r="E469">
        <f t="shared" si="29"/>
        <v>0.33763013335063263</v>
      </c>
      <c r="F469" s="7">
        <f xml:space="preserve"> I469 * NORMDIST(-I469*SQRT(A469)/'Input-Graph'!$K$16,0,1,1)</f>
        <v>2.8368057296361662</v>
      </c>
      <c r="G469" s="7">
        <f xml:space="preserve"> - (  'Input-Graph'!$K$16*EXP(Intermediate!J469*Intermediate!A469/(2*'Input-Graph'!$K$16*'Input-Graph'!$K$16)  )/SQRT(2*PI()*Intermediate!A469)  )</f>
        <v>-3.402624935771454</v>
      </c>
      <c r="H469">
        <f t="shared" si="30"/>
        <v>0.20225699710072176</v>
      </c>
      <c r="I469">
        <f>'Input-Graph'!$K$15 - 'Input-Graph'!$N$16/Intermediate!K469</f>
        <v>103.1215</v>
      </c>
      <c r="J469">
        <f t="shared" si="31"/>
        <v>-10634.043762249999</v>
      </c>
      <c r="K469">
        <f>('Input-Graph'!$N$6 - ((2*'Input-Graph'!A469/'Input-Graph'!$N$8) + 'Input-Graph'!$N$9))*'Input-Graph'!$N$7</f>
        <v>1499064</v>
      </c>
    </row>
    <row r="470" spans="1:11">
      <c r="A470" s="5">
        <f xml:space="preserve"> 'Input-Graph'!$K$16 + 'Input-Graph'!$K$22/'Input-Graph'!A470</f>
        <v>3564.2273345394115</v>
      </c>
      <c r="B470">
        <f xml:space="preserve"> SQRT('Input-Graph'!$K$16/(2*PI())) * 'Input-Graph'!$K$22 * EXP(J470/(2*'Input-Graph'!$K$16)) / ('Input-Graph'!A470*A470)</f>
        <v>0.4296197558114685</v>
      </c>
      <c r="C470">
        <f t="shared" si="28"/>
        <v>-3.542123776549563</v>
      </c>
      <c r="D470">
        <f xml:space="preserve"> POWER('Input-Graph'!$K$16,1.5) * EXP(J470/(2*'Input-Graph'!$K$16)) / (A470*SQRT(2*PI()))</f>
        <v>3.8805802239741043</v>
      </c>
      <c r="E470">
        <f t="shared" si="29"/>
        <v>0.33845644742454128</v>
      </c>
      <c r="F470" s="7">
        <f xml:space="preserve"> I470 * NORMDIST(-I470*SQRT(A470)/'Input-Graph'!$K$16,0,1,1)</f>
        <v>2.8381397665581041</v>
      </c>
      <c r="G470" s="7">
        <f xml:space="preserve"> - (  'Input-Graph'!$K$16*EXP(Intermediate!J470*Intermediate!A470/(2*'Input-Graph'!$K$16*'Input-Graph'!$K$16)  )/SQRT(2*PI()*Intermediate!A470)  )</f>
        <v>-3.4043213717461418</v>
      </c>
      <c r="H470">
        <f t="shared" si="30"/>
        <v>0.20189459804797227</v>
      </c>
      <c r="I470">
        <f>'Input-Graph'!$K$15 - 'Input-Graph'!$N$16/Intermediate!K470</f>
        <v>103.1215</v>
      </c>
      <c r="J470">
        <f t="shared" si="31"/>
        <v>-10634.043762249999</v>
      </c>
      <c r="K470">
        <f>('Input-Graph'!$N$6 - ((2*'Input-Graph'!A470/'Input-Graph'!$N$8) + 'Input-Graph'!$N$9))*'Input-Graph'!$N$7</f>
        <v>1499062</v>
      </c>
    </row>
    <row r="471" spans="1:11">
      <c r="A471" s="5">
        <f xml:space="preserve"> 'Input-Graph'!$K$16 + 'Input-Graph'!$K$22/'Input-Graph'!A471</f>
        <v>3563.4714519154613</v>
      </c>
      <c r="B471">
        <f xml:space="preserve"> SQRT('Input-Graph'!$K$16/(2*PI())) * 'Input-Graph'!$K$22 * EXP(J471/(2*'Input-Graph'!$K$16)) / ('Input-Graph'!A471*A471)</f>
        <v>0.4287966081584767</v>
      </c>
      <c r="C471">
        <f t="shared" si="28"/>
        <v>-3.542123776549563</v>
      </c>
      <c r="D471">
        <f xml:space="preserve"> POWER('Input-Graph'!$K$16,1.5) * EXP(J471/(2*'Input-Graph'!$K$16)) / (A471*SQRT(2*PI()))</f>
        <v>3.8814033716270955</v>
      </c>
      <c r="E471">
        <f t="shared" si="29"/>
        <v>0.33927959507753247</v>
      </c>
      <c r="F471" s="7">
        <f xml:space="preserve"> I471 * NORMDIST(-I471*SQRT(A471)/'Input-Graph'!$K$16,0,1,1)</f>
        <v>2.8394687876089382</v>
      </c>
      <c r="G471" s="7">
        <f xml:space="preserve"> - (  'Input-Graph'!$K$16*EXP(Intermediate!J471*Intermediate!A471/(2*'Input-Graph'!$K$16*'Input-Graph'!$K$16)  )/SQRT(2*PI()*Intermediate!A471)  )</f>
        <v>-3.4060115059969847</v>
      </c>
      <c r="H471">
        <f t="shared" si="30"/>
        <v>0.20153348484796263</v>
      </c>
      <c r="I471">
        <f>'Input-Graph'!$K$15 - 'Input-Graph'!$N$16/Intermediate!K471</f>
        <v>103.1215</v>
      </c>
      <c r="J471">
        <f t="shared" si="31"/>
        <v>-10634.043762249999</v>
      </c>
      <c r="K471">
        <f>('Input-Graph'!$N$6 - ((2*'Input-Graph'!A471/'Input-Graph'!$N$8) + 'Input-Graph'!$N$9))*'Input-Graph'!$N$7</f>
        <v>1499060</v>
      </c>
    </row>
    <row r="472" spans="1:11">
      <c r="A472" s="5">
        <f xml:space="preserve"> 'Input-Graph'!$K$16 + 'Input-Graph'!$K$22/'Input-Graph'!A472</f>
        <v>3562.7187789841814</v>
      </c>
      <c r="B472">
        <f xml:space="preserve"> SQRT('Input-Graph'!$K$16/(2*PI())) * 'Input-Graph'!$K$22 * EXP(J472/(2*'Input-Graph'!$K$16)) / ('Input-Graph'!A472*A472)</f>
        <v>0.42797660876070387</v>
      </c>
      <c r="C472">
        <f t="shared" ref="C472:C501" si="32" xml:space="preserve"> -I472*NORMDIST(-I472/$Q$2,0,1,1)</f>
        <v>-3.542123776549563</v>
      </c>
      <c r="D472">
        <f xml:space="preserve"> POWER('Input-Graph'!$K$16,1.5) * EXP(J472/(2*'Input-Graph'!$K$16)) / (A472*SQRT(2*PI()))</f>
        <v>3.8822233710248684</v>
      </c>
      <c r="E472">
        <f t="shared" ref="E472:E501" si="33">C472+D472</f>
        <v>0.34009959447530536</v>
      </c>
      <c r="F472" s="7">
        <f xml:space="preserve"> I472 * NORMDIST(-I472*SQRT(A472)/'Input-Graph'!$K$16,0,1,1)</f>
        <v>2.8407928208914655</v>
      </c>
      <c r="G472" s="7">
        <f xml:space="preserve"> - (  'Input-Graph'!$K$16*EXP(Intermediate!J472*Intermediate!A472/(2*'Input-Graph'!$K$16*'Input-Graph'!$K$16)  )/SQRT(2*PI()*Intermediate!A472)  )</f>
        <v>-3.4076953733923614</v>
      </c>
      <c r="H472">
        <f t="shared" ref="H472:H501" si="34">+B472+E472+F472+G472</f>
        <v>0.20117365073511317</v>
      </c>
      <c r="I472">
        <f>'Input-Graph'!$K$15 - 'Input-Graph'!$N$16/Intermediate!K472</f>
        <v>103.1215</v>
      </c>
      <c r="J472">
        <f t="shared" si="31"/>
        <v>-10634.043762249999</v>
      </c>
      <c r="K472">
        <f>('Input-Graph'!$N$6 - ((2*'Input-Graph'!A472/'Input-Graph'!$N$8) + 'Input-Graph'!$N$9))*'Input-Graph'!$N$7</f>
        <v>1499058</v>
      </c>
    </row>
    <row r="473" spans="1:11">
      <c r="A473" s="5">
        <f xml:space="preserve"> 'Input-Graph'!$K$16 + 'Input-Graph'!$K$22/'Input-Graph'!A473</f>
        <v>3561.9692953449835</v>
      </c>
      <c r="B473">
        <f xml:space="preserve"> SQRT('Input-Graph'!$K$16/(2*PI())) * 'Input-Graph'!$K$22 * EXP(J473/(2*'Input-Graph'!$K$16)) / ('Input-Graph'!A473*A473)</f>
        <v>0.42715973959114151</v>
      </c>
      <c r="C473">
        <f t="shared" si="32"/>
        <v>-3.542123776549563</v>
      </c>
      <c r="D473">
        <f xml:space="preserve"> POWER('Input-Graph'!$K$16,1.5) * EXP(J473/(2*'Input-Graph'!$K$16)) / (A473*SQRT(2*PI()))</f>
        <v>3.8830402401944313</v>
      </c>
      <c r="E473">
        <f t="shared" si="33"/>
        <v>0.34091646364486827</v>
      </c>
      <c r="F473" s="7">
        <f xml:space="preserve"> I473 * NORMDIST(-I473*SQRT(A473)/'Input-Graph'!$K$16,0,1,1)</f>
        <v>2.8421118943000012</v>
      </c>
      <c r="G473" s="7">
        <f xml:space="preserve"> - (  'Input-Graph'!$K$16*EXP(Intermediate!J473*Intermediate!A473/(2*'Input-Graph'!$K$16*'Input-Graph'!$K$16)  )/SQRT(2*PI()*Intermediate!A473)  )</f>
        <v>-3.4093730085453933</v>
      </c>
      <c r="H473">
        <f t="shared" si="34"/>
        <v>0.20081508899061795</v>
      </c>
      <c r="I473">
        <f>'Input-Graph'!$K$15 - 'Input-Graph'!$N$16/Intermediate!K473</f>
        <v>103.1215</v>
      </c>
      <c r="J473">
        <f t="shared" si="31"/>
        <v>-10634.043762249999</v>
      </c>
      <c r="K473">
        <f>('Input-Graph'!$N$6 - ((2*'Input-Graph'!A473/'Input-Graph'!$N$8) + 'Input-Graph'!$N$9))*'Input-Graph'!$N$7</f>
        <v>1499056</v>
      </c>
    </row>
    <row r="474" spans="1:11">
      <c r="A474" s="5">
        <f xml:space="preserve"> 'Input-Graph'!$K$16 + 'Input-Graph'!$K$22/'Input-Graph'!A474</f>
        <v>3561.2229807697995</v>
      </c>
      <c r="B474">
        <f xml:space="preserve"> SQRT('Input-Graph'!$K$16/(2*PI())) * 'Input-Graph'!$K$22 * EXP(J474/(2*'Input-Graph'!$K$16)) / ('Input-Graph'!A474*A474)</f>
        <v>0.42634598276015012</v>
      </c>
      <c r="C474">
        <f t="shared" si="32"/>
        <v>-3.542123776549563</v>
      </c>
      <c r="D474">
        <f xml:space="preserve"> POWER('Input-Graph'!$K$16,1.5) * EXP(J474/(2*'Input-Graph'!$K$16)) / (A474*SQRT(2*PI()))</f>
        <v>3.883853997025422</v>
      </c>
      <c r="E474">
        <f t="shared" si="33"/>
        <v>0.34173022047585899</v>
      </c>
      <c r="F474" s="7">
        <f xml:space="preserve"> I474 * NORMDIST(-I474*SQRT(A474)/'Input-Graph'!$K$16,0,1,1)</f>
        <v>2.8434260355223713</v>
      </c>
      <c r="G474" s="7">
        <f xml:space="preserve"> - (  'Input-Graph'!$K$16*EXP(Intermediate!J474*Intermediate!A474/(2*'Input-Graph'!$K$16*'Input-Graph'!$K$16)  )/SQRT(2*PI()*Intermediate!A474)  )</f>
        <v>-3.4110444458162741</v>
      </c>
      <c r="H474">
        <f t="shared" si="34"/>
        <v>0.20045779294210631</v>
      </c>
      <c r="I474">
        <f>'Input-Graph'!$K$15 - 'Input-Graph'!$N$16/Intermediate!K474</f>
        <v>103.1215</v>
      </c>
      <c r="J474">
        <f t="shared" si="31"/>
        <v>-10634.043762249999</v>
      </c>
      <c r="K474">
        <f>('Input-Graph'!$N$6 - ((2*'Input-Graph'!A474/'Input-Graph'!$N$8) + 'Input-Graph'!$N$9))*'Input-Graph'!$N$7</f>
        <v>1499054</v>
      </c>
    </row>
    <row r="475" spans="1:11">
      <c r="A475" s="5">
        <f xml:space="preserve"> 'Input-Graph'!$K$16 + 'Input-Graph'!$K$22/'Input-Graph'!A475</f>
        <v>3560.4798152012613</v>
      </c>
      <c r="B475">
        <f xml:space="preserve"> SQRT('Input-Graph'!$K$16/(2*PI())) * 'Input-Graph'!$K$22 * EXP(J475/(2*'Input-Graph'!$K$16)) / ('Input-Graph'!A475*A475)</f>
        <v>0.42553532051415305</v>
      </c>
      <c r="C475">
        <f t="shared" si="32"/>
        <v>-3.542123776549563</v>
      </c>
      <c r="D475">
        <f xml:space="preserve"> POWER('Input-Graph'!$K$16,1.5) * EXP(J475/(2*'Input-Graph'!$K$16)) / (A475*SQRT(2*PI()))</f>
        <v>3.8846646592714191</v>
      </c>
      <c r="E475">
        <f t="shared" si="33"/>
        <v>0.34254088272185612</v>
      </c>
      <c r="F475" s="7">
        <f xml:space="preserve"> I475 * NORMDIST(-I475*SQRT(A475)/'Input-Graph'!$K$16,0,1,1)</f>
        <v>2.84473527204181</v>
      </c>
      <c r="G475" s="7">
        <f xml:space="preserve"> - (  'Input-Graph'!$K$16*EXP(Intermediate!J475*Intermediate!A475/(2*'Input-Graph'!$K$16*'Input-Graph'!$K$16)  )/SQRT(2*PI()*Intermediate!A475)  )</f>
        <v>-3.4127097193145581</v>
      </c>
      <c r="H475">
        <f t="shared" si="34"/>
        <v>0.20010175596326096</v>
      </c>
      <c r="I475">
        <f>'Input-Graph'!$K$15 - 'Input-Graph'!$N$16/Intermediate!K475</f>
        <v>103.1215</v>
      </c>
      <c r="J475">
        <f t="shared" si="31"/>
        <v>-10634.043762249999</v>
      </c>
      <c r="K475">
        <f>('Input-Graph'!$N$6 - ((2*'Input-Graph'!A475/'Input-Graph'!$N$8) + 'Input-Graph'!$N$9))*'Input-Graph'!$N$7</f>
        <v>1499052</v>
      </c>
    </row>
    <row r="476" spans="1:11">
      <c r="A476" s="5">
        <f xml:space="preserve"> 'Input-Graph'!$K$16 + 'Input-Graph'!$K$22/'Input-Graph'!A476</f>
        <v>3559.7397787509062</v>
      </c>
      <c r="B476">
        <f xml:space="preserve"> SQRT('Input-Graph'!$K$16/(2*PI())) * 'Input-Graph'!$K$22 * EXP(J476/(2*'Input-Graph'!$K$16)) / ('Input-Graph'!A476*A476)</f>
        <v>0.42472773523434521</v>
      </c>
      <c r="C476">
        <f t="shared" si="32"/>
        <v>-3.542123776549563</v>
      </c>
      <c r="D476">
        <f xml:space="preserve"> POWER('Input-Graph'!$K$16,1.5) * EXP(J476/(2*'Input-Graph'!$K$16)) / (A476*SQRT(2*PI()))</f>
        <v>3.8854722445512277</v>
      </c>
      <c r="E476">
        <f t="shared" si="33"/>
        <v>0.34334846800166474</v>
      </c>
      <c r="F476" s="7">
        <f xml:space="preserve"> I476 * NORMDIST(-I476*SQRT(A476)/'Input-Graph'!$K$16,0,1,1)</f>
        <v>2.8460396311388414</v>
      </c>
      <c r="G476" s="7">
        <f xml:space="preserve"> - (  'Input-Graph'!$K$16*EXP(Intermediate!J476*Intermediate!A476/(2*'Input-Graph'!$K$16*'Input-Graph'!$K$16)  )/SQRT(2*PI()*Intermediate!A476)  )</f>
        <v>-3.4143688629014202</v>
      </c>
      <c r="H476">
        <f t="shared" si="34"/>
        <v>0.19974697147343123</v>
      </c>
      <c r="I476">
        <f>'Input-Graph'!$K$15 - 'Input-Graph'!$N$16/Intermediate!K476</f>
        <v>103.1215</v>
      </c>
      <c r="J476">
        <f t="shared" si="31"/>
        <v>-10634.043762249999</v>
      </c>
      <c r="K476">
        <f>('Input-Graph'!$N$6 - ((2*'Input-Graph'!A476/'Input-Graph'!$N$8) + 'Input-Graph'!$N$9))*'Input-Graph'!$N$7</f>
        <v>1499050</v>
      </c>
    </row>
    <row r="477" spans="1:11">
      <c r="A477" s="5">
        <f xml:space="preserve"> 'Input-Graph'!$K$16 + 'Input-Graph'!$K$22/'Input-Graph'!A477</f>
        <v>3559.0028516974021</v>
      </c>
      <c r="B477">
        <f xml:space="preserve"> SQRT('Input-Graph'!$K$16/(2*PI())) * 'Input-Graph'!$K$22 * EXP(J477/(2*'Input-Graph'!$K$16)) / ('Input-Graph'!A477*A477)</f>
        <v>0.42392320943541661</v>
      </c>
      <c r="C477">
        <f t="shared" si="32"/>
        <v>-3.542123776549563</v>
      </c>
      <c r="D477">
        <f xml:space="preserve"> POWER('Input-Graph'!$K$16,1.5) * EXP(J477/(2*'Input-Graph'!$K$16)) / (A477*SQRT(2*PI()))</f>
        <v>3.8862767703501557</v>
      </c>
      <c r="E477">
        <f t="shared" si="33"/>
        <v>0.34415299380059272</v>
      </c>
      <c r="F477" s="7">
        <f xml:space="preserve"> I477 * NORMDIST(-I477*SQRT(A477)/'Input-Graph'!$K$16,0,1,1)</f>
        <v>2.8473391398930499</v>
      </c>
      <c r="G477" s="7">
        <f xml:space="preserve"> - (  'Input-Graph'!$K$16*EXP(Intermediate!J477*Intermediate!A477/(2*'Input-Graph'!$K$16*'Input-Graph'!$K$16)  )/SQRT(2*PI()*Intermediate!A477)  )</f>
        <v>-3.4160219101919056</v>
      </c>
      <c r="H477">
        <f t="shared" si="34"/>
        <v>0.19939343293715339</v>
      </c>
      <c r="I477">
        <f>'Input-Graph'!$K$15 - 'Input-Graph'!$N$16/Intermediate!K477</f>
        <v>103.1215</v>
      </c>
      <c r="J477">
        <f t="shared" si="31"/>
        <v>-10634.043762249999</v>
      </c>
      <c r="K477">
        <f>('Input-Graph'!$N$6 - ((2*'Input-Graph'!A477/'Input-Graph'!$N$8) + 'Input-Graph'!$N$9))*'Input-Graph'!$N$7</f>
        <v>1499048</v>
      </c>
    </row>
    <row r="478" spans="1:11">
      <c r="A478" s="5">
        <f xml:space="preserve"> 'Input-Graph'!$K$16 + 'Input-Graph'!$K$22/'Input-Graph'!A478</f>
        <v>3558.2690144847925</v>
      </c>
      <c r="B478">
        <f xml:space="preserve"> SQRT('Input-Graph'!$K$16/(2*PI())) * 'Input-Graph'!$K$22 * EXP(J478/(2*'Input-Graph'!$K$16)) / ('Input-Graph'!A478*A478)</f>
        <v>0.42312172576429097</v>
      </c>
      <c r="C478">
        <f t="shared" si="32"/>
        <v>-3.542123776549563</v>
      </c>
      <c r="D478">
        <f xml:space="preserve"> POWER('Input-Graph'!$K$16,1.5) * EXP(J478/(2*'Input-Graph'!$K$16)) / (A478*SQRT(2*PI()))</f>
        <v>3.8870782540212816</v>
      </c>
      <c r="E478">
        <f t="shared" si="33"/>
        <v>0.34495447747171859</v>
      </c>
      <c r="F478" s="7">
        <f xml:space="preserve"> I478 * NORMDIST(-I478*SQRT(A478)/'Input-Graph'!$K$16,0,1,1)</f>
        <v>2.8486338251849959</v>
      </c>
      <c r="G478" s="7">
        <f xml:space="preserve"> - (  'Input-Graph'!$K$16*EXP(Intermediate!J478*Intermediate!A478/(2*'Input-Graph'!$K$16*'Input-Graph'!$K$16)  )/SQRT(2*PI()*Intermediate!A478)  )</f>
        <v>-3.4176688945571394</v>
      </c>
      <c r="H478">
        <f t="shared" si="34"/>
        <v>0.19904113386386602</v>
      </c>
      <c r="I478">
        <f>'Input-Graph'!$K$15 - 'Input-Graph'!$N$16/Intermediate!K478</f>
        <v>103.1215</v>
      </c>
      <c r="J478">
        <f t="shared" si="31"/>
        <v>-10634.043762249999</v>
      </c>
      <c r="K478">
        <f>('Input-Graph'!$N$6 - ((2*'Input-Graph'!A478/'Input-Graph'!$N$8) + 'Input-Graph'!$N$9))*'Input-Graph'!$N$7</f>
        <v>1499046</v>
      </c>
    </row>
    <row r="479" spans="1:11">
      <c r="A479" s="5">
        <f xml:space="preserve"> 'Input-Graph'!$K$16 + 'Input-Graph'!$K$22/'Input-Graph'!A479</f>
        <v>3557.5382477207713</v>
      </c>
      <c r="B479">
        <f xml:space="preserve"> SQRT('Input-Graph'!$K$16/(2*PI())) * 'Input-Graph'!$K$22 * EXP(J479/(2*'Input-Graph'!$K$16)) / ('Input-Graph'!A479*A479)</f>
        <v>0.42232326699887712</v>
      </c>
      <c r="C479">
        <f t="shared" si="32"/>
        <v>-3.542123776549563</v>
      </c>
      <c r="D479">
        <f xml:space="preserve"> POWER('Input-Graph'!$K$16,1.5) * EXP(J479/(2*'Input-Graph'!$K$16)) / (A479*SQRT(2*PI()))</f>
        <v>3.8878767127866958</v>
      </c>
      <c r="E479">
        <f t="shared" si="33"/>
        <v>0.34575293623713277</v>
      </c>
      <c r="F479" s="7">
        <f xml:space="preserve"> I479 * NORMDIST(-I479*SQRT(A479)/'Input-Graph'!$K$16,0,1,1)</f>
        <v>2.8499237136980793</v>
      </c>
      <c r="G479" s="7">
        <f xml:space="preserve"> - (  'Input-Graph'!$K$16*EXP(Intermediate!J479*Intermediate!A479/(2*'Input-Graph'!$K$16*'Input-Graph'!$K$16)  )/SQRT(2*PI()*Intermediate!A479)  )</f>
        <v>-3.4193098491265244</v>
      </c>
      <c r="H479">
        <f t="shared" si="34"/>
        <v>0.19869006780756493</v>
      </c>
      <c r="I479">
        <f>'Input-Graph'!$K$15 - 'Input-Graph'!$N$16/Intermediate!K479</f>
        <v>103.1215</v>
      </c>
      <c r="J479">
        <f t="shared" si="31"/>
        <v>-10634.043762249999</v>
      </c>
      <c r="K479">
        <f>('Input-Graph'!$N$6 - ((2*'Input-Graph'!A479/'Input-Graph'!$N$8) + 'Input-Graph'!$N$9))*'Input-Graph'!$N$7</f>
        <v>1499044</v>
      </c>
    </row>
    <row r="480" spans="1:11">
      <c r="A480" s="5">
        <f xml:space="preserve"> 'Input-Graph'!$K$16 + 'Input-Graph'!$K$22/'Input-Graph'!A480</f>
        <v>3556.8105321749717</v>
      </c>
      <c r="B480">
        <f xml:space="preserve"> SQRT('Input-Graph'!$K$16/(2*PI())) * 'Input-Graph'!$K$22 * EXP(J480/(2*'Input-Graph'!$K$16)) / ('Input-Graph'!A480*A480)</f>
        <v>0.42152781604683637</v>
      </c>
      <c r="C480">
        <f t="shared" si="32"/>
        <v>-3.542123776549563</v>
      </c>
      <c r="D480">
        <f xml:space="preserve"> POWER('Input-Graph'!$K$16,1.5) * EXP(J480/(2*'Input-Graph'!$K$16)) / (A480*SQRT(2*PI()))</f>
        <v>3.8886721637387369</v>
      </c>
      <c r="E480">
        <f t="shared" si="33"/>
        <v>0.34654838718917391</v>
      </c>
      <c r="F480" s="7">
        <f xml:space="preserve"> I480 * NORMDIST(-I480*SQRT(A480)/'Input-Graph'!$K$16,0,1,1)</f>
        <v>2.8512088319201552</v>
      </c>
      <c r="G480" s="7">
        <f xml:space="preserve"> - (  'Input-Graph'!$K$16*EXP(Intermediate!J480*Intermediate!A480/(2*'Input-Graph'!$K$16*'Input-Graph'!$K$16)  )/SQRT(2*PI()*Intermediate!A480)  )</f>
        <v>-3.4209448067899073</v>
      </c>
      <c r="H480">
        <f t="shared" si="34"/>
        <v>0.19834022836625831</v>
      </c>
      <c r="I480">
        <f>'Input-Graph'!$K$15 - 'Input-Graph'!$N$16/Intermediate!K480</f>
        <v>103.1215</v>
      </c>
      <c r="J480">
        <f t="shared" si="31"/>
        <v>-10634.043762249999</v>
      </c>
      <c r="K480">
        <f>('Input-Graph'!$N$6 - ((2*'Input-Graph'!A480/'Input-Graph'!$N$8) + 'Input-Graph'!$N$9))*'Input-Graph'!$N$7</f>
        <v>1499042</v>
      </c>
    </row>
    <row r="481" spans="1:11">
      <c r="A481" s="5">
        <f xml:space="preserve"> 'Input-Graph'!$K$16 + 'Input-Graph'!$K$22/'Input-Graph'!A481</f>
        <v>3556.0858487772798</v>
      </c>
      <c r="B481">
        <f xml:space="preserve"> SQRT('Input-Graph'!$K$16/(2*PI())) * 'Input-Graph'!$K$22 * EXP(J481/(2*'Input-Graph'!$K$16)) / ('Input-Graph'!A481*A481)</f>
        <v>0.42073535594436218</v>
      </c>
      <c r="C481">
        <f t="shared" si="32"/>
        <v>-3.542123776549563</v>
      </c>
      <c r="D481">
        <f xml:space="preserve"> POWER('Input-Graph'!$K$16,1.5) * EXP(J481/(2*'Input-Graph'!$K$16)) / (A481*SQRT(2*PI()))</f>
        <v>3.8894646238412101</v>
      </c>
      <c r="E481">
        <f t="shared" si="33"/>
        <v>0.34734084729164705</v>
      </c>
      <c r="F481" s="7">
        <f xml:space="preserve"> I481 * NORMDIST(-I481*SQRT(A481)/'Input-Graph'!$K$16,0,1,1)</f>
        <v>2.8524892061454907</v>
      </c>
      <c r="G481" s="7">
        <f xml:space="preserve"> - (  'Input-Graph'!$K$16*EXP(Intermediate!J481*Intermediate!A481/(2*'Input-Graph'!$K$16*'Input-Graph'!$K$16)  )/SQRT(2*PI()*Intermediate!A481)  )</f>
        <v>-3.422573800199733</v>
      </c>
      <c r="H481">
        <f t="shared" si="34"/>
        <v>0.19799160918176684</v>
      </c>
      <c r="I481">
        <f>'Input-Graph'!$K$15 - 'Input-Graph'!$N$16/Intermediate!K481</f>
        <v>103.1215</v>
      </c>
      <c r="J481">
        <f t="shared" si="31"/>
        <v>-10634.043762249999</v>
      </c>
      <c r="K481">
        <f>('Input-Graph'!$N$6 - ((2*'Input-Graph'!A481/'Input-Graph'!$N$8) + 'Input-Graph'!$N$9))*'Input-Graph'!$N$7</f>
        <v>1499040</v>
      </c>
    </row>
    <row r="482" spans="1:11">
      <c r="A482" s="5">
        <f xml:space="preserve"> 'Input-Graph'!$K$16 + 'Input-Graph'!$K$22/'Input-Graph'!A482</f>
        <v>3555.3641786161684</v>
      </c>
      <c r="B482">
        <f xml:space="preserve"> SQRT('Input-Graph'!$K$16/(2*PI())) * 'Input-Graph'!$K$22 * EXP(J482/(2*'Input-Graph'!$K$16)) / ('Input-Graph'!A482*A482)</f>
        <v>0.41994586985497473</v>
      </c>
      <c r="C482">
        <f t="shared" si="32"/>
        <v>-3.542123776549563</v>
      </c>
      <c r="D482">
        <f xml:space="preserve"> POWER('Input-Graph'!$K$16,1.5) * EXP(J482/(2*'Input-Graph'!$K$16)) / (A482*SQRT(2*PI()))</f>
        <v>3.8902541099305981</v>
      </c>
      <c r="E482">
        <f t="shared" si="33"/>
        <v>0.34813033338103505</v>
      </c>
      <c r="F482" s="7">
        <f xml:space="preserve"> I482 * NORMDIST(-I482*SQRT(A482)/'Input-Graph'!$K$16,0,1,1)</f>
        <v>2.8537648624764373</v>
      </c>
      <c r="G482" s="7">
        <f xml:space="preserve"> - (  'Input-Graph'!$K$16*EXP(Intermediate!J482*Intermediate!A482/(2*'Input-Graph'!$K$16*'Input-Graph'!$K$16)  )/SQRT(2*PI()*Intermediate!A482)  )</f>
        <v>-3.4241968617731602</v>
      </c>
      <c r="H482">
        <f t="shared" si="34"/>
        <v>0.19764420393928672</v>
      </c>
      <c r="I482">
        <f>'Input-Graph'!$K$15 - 'Input-Graph'!$N$16/Intermediate!K482</f>
        <v>103.1215</v>
      </c>
      <c r="J482">
        <f t="shared" si="31"/>
        <v>-10634.043762249999</v>
      </c>
      <c r="K482">
        <f>('Input-Graph'!$N$6 - ((2*'Input-Graph'!A482/'Input-Graph'!$N$8) + 'Input-Graph'!$N$9))*'Input-Graph'!$N$7</f>
        <v>1499038</v>
      </c>
    </row>
    <row r="483" spans="1:11">
      <c r="A483" s="5">
        <f xml:space="preserve"> 'Input-Graph'!$K$16 + 'Input-Graph'!$K$22/'Input-Graph'!A483</f>
        <v>3554.6455029370536</v>
      </c>
      <c r="B483">
        <f xml:space="preserve"> SQRT('Input-Graph'!$K$16/(2*PI())) * 'Input-Graph'!$K$22 * EXP(J483/(2*'Input-Graph'!$K$16)) / ('Input-Graph'!A483*A483)</f>
        <v>0.41915934106832797</v>
      </c>
      <c r="C483">
        <f t="shared" si="32"/>
        <v>-3.542123776549563</v>
      </c>
      <c r="D483">
        <f xml:space="preserve"> POWER('Input-Graph'!$K$16,1.5) * EXP(J483/(2*'Input-Graph'!$K$16)) / (A483*SQRT(2*PI()))</f>
        <v>3.8910406387172447</v>
      </c>
      <c r="E483">
        <f t="shared" si="33"/>
        <v>0.3489168621676817</v>
      </c>
      <c r="F483" s="7">
        <f xml:space="preserve"> I483 * NORMDIST(-I483*SQRT(A483)/'Input-Graph'!$K$16,0,1,1)</f>
        <v>2.8550358268251932</v>
      </c>
      <c r="G483" s="7">
        <f xml:space="preserve"> - (  'Input-Graph'!$K$16*EXP(Intermediate!J483*Intermediate!A483/(2*'Input-Graph'!$K$16*'Input-Graph'!$K$16)  )/SQRT(2*PI()*Intermediate!A483)  )</f>
        <v>-3.4258140236941661</v>
      </c>
      <c r="H483">
        <f t="shared" si="34"/>
        <v>0.19729800636703665</v>
      </c>
      <c r="I483">
        <f>'Input-Graph'!$K$15 - 'Input-Graph'!$N$16/Intermediate!K483</f>
        <v>103.1215</v>
      </c>
      <c r="J483">
        <f t="shared" si="31"/>
        <v>-10634.043762249999</v>
      </c>
      <c r="K483">
        <f>('Input-Graph'!$N$6 - ((2*'Input-Graph'!A483/'Input-Graph'!$N$8) + 'Input-Graph'!$N$9))*'Input-Graph'!$N$7</f>
        <v>1499036</v>
      </c>
    </row>
    <row r="484" spans="1:11">
      <c r="A484" s="5">
        <f xml:space="preserve"> 'Input-Graph'!$K$16 + 'Input-Graph'!$K$22/'Input-Graph'!A484</f>
        <v>3553.9298031406679</v>
      </c>
      <c r="B484">
        <f xml:space="preserve"> SQRT('Input-Graph'!$K$16/(2*PI())) * 'Input-Graph'!$K$22 * EXP(J484/(2*'Input-Graph'!$K$16)) / ('Input-Graph'!A484*A484)</f>
        <v>0.4183757529990314</v>
      </c>
      <c r="C484">
        <f t="shared" si="32"/>
        <v>-3.542123776549563</v>
      </c>
      <c r="D484">
        <f xml:space="preserve"> POWER('Input-Graph'!$K$16,1.5) * EXP(J484/(2*'Input-Graph'!$K$16)) / (A484*SQRT(2*PI()))</f>
        <v>3.8918242267865408</v>
      </c>
      <c r="E484">
        <f t="shared" si="33"/>
        <v>0.34970045023697782</v>
      </c>
      <c r="F484" s="7">
        <f xml:space="preserve"> I484 * NORMDIST(-I484*SQRT(A484)/'Input-Graph'!$K$16,0,1,1)</f>
        <v>2.8563021249154188</v>
      </c>
      <c r="G484" s="7">
        <f xml:space="preserve"> - (  'Input-Graph'!$K$16*EXP(Intermediate!J484*Intermediate!A484/(2*'Input-Graph'!$K$16*'Input-Graph'!$K$16)  )/SQRT(2*PI()*Intermediate!A484)  )</f>
        <v>-3.4274253179156311</v>
      </c>
      <c r="H484">
        <f t="shared" si="34"/>
        <v>0.19695301023579681</v>
      </c>
      <c r="I484">
        <f>'Input-Graph'!$K$15 - 'Input-Graph'!$N$16/Intermediate!K484</f>
        <v>103.1215</v>
      </c>
      <c r="J484">
        <f t="shared" si="31"/>
        <v>-10634.043762249999</v>
      </c>
      <c r="K484">
        <f>('Input-Graph'!$N$6 - ((2*'Input-Graph'!A484/'Input-Graph'!$N$8) + 'Input-Graph'!$N$9))*'Input-Graph'!$N$7</f>
        <v>1499034</v>
      </c>
    </row>
    <row r="485" spans="1:11">
      <c r="A485" s="5">
        <f xml:space="preserve"> 'Input-Graph'!$K$16 + 'Input-Graph'!$K$22/'Input-Graph'!A485</f>
        <v>3553.2170607814573</v>
      </c>
      <c r="B485">
        <f xml:space="preserve"> SQRT('Input-Graph'!$K$16/(2*PI())) * 'Input-Graph'!$K$22 * EXP(J485/(2*'Input-Graph'!$K$16)) / ('Input-Graph'!A485*A485)</f>
        <v>0.41759508918548366</v>
      </c>
      <c r="C485">
        <f t="shared" si="32"/>
        <v>-3.542123776549563</v>
      </c>
      <c r="D485">
        <f xml:space="preserve"> POWER('Input-Graph'!$K$16,1.5) * EXP(J485/(2*'Input-Graph'!$K$16)) / (A485*SQRT(2*PI()))</f>
        <v>3.8926048906000887</v>
      </c>
      <c r="E485">
        <f t="shared" si="33"/>
        <v>0.35048111405052573</v>
      </c>
      <c r="F485" s="7">
        <f xml:space="preserve"> I485 * NORMDIST(-I485*SQRT(A485)/'Input-Graph'!$K$16,0,1,1)</f>
        <v>2.8575637822842039</v>
      </c>
      <c r="G485" s="7">
        <f xml:space="preserve"> - (  'Input-Graph'!$K$16*EXP(Intermediate!J485*Intermediate!A485/(2*'Input-Graph'!$K$16*'Input-Graph'!$K$16)  )/SQRT(2*PI()*Intermediate!A485)  )</f>
        <v>-3.4290307761613872</v>
      </c>
      <c r="H485">
        <f t="shared" si="34"/>
        <v>0.19660920935882631</v>
      </c>
      <c r="I485">
        <f>'Input-Graph'!$K$15 - 'Input-Graph'!$N$16/Intermediate!K485</f>
        <v>103.1215</v>
      </c>
      <c r="J485">
        <f t="shared" si="31"/>
        <v>-10634.043762249999</v>
      </c>
      <c r="K485">
        <f>('Input-Graph'!$N$6 - ((2*'Input-Graph'!A485/'Input-Graph'!$N$8) + 'Input-Graph'!$N$9))*'Input-Graph'!$N$7</f>
        <v>1499032</v>
      </c>
    </row>
    <row r="486" spans="1:11">
      <c r="A486" s="5">
        <f xml:space="preserve"> 'Input-Graph'!$K$16 + 'Input-Graph'!$K$22/'Input-Graph'!A486</f>
        <v>3552.507257565996</v>
      </c>
      <c r="B486">
        <f xml:space="preserve"> SQRT('Input-Graph'!$K$16/(2*PI())) * 'Input-Graph'!$K$22 * EXP(J486/(2*'Input-Graph'!$K$16)) / ('Input-Graph'!A486*A486)</f>
        <v>0.41681733328871984</v>
      </c>
      <c r="C486">
        <f t="shared" si="32"/>
        <v>-3.542123776549563</v>
      </c>
      <c r="D486">
        <f xml:space="preserve"> POWER('Input-Graph'!$K$16,1.5) * EXP(J486/(2*'Input-Graph'!$K$16)) / (A486*SQRT(2*PI()))</f>
        <v>3.8933826464968524</v>
      </c>
      <c r="E486">
        <f t="shared" si="33"/>
        <v>0.35125886994728939</v>
      </c>
      <c r="F486" s="7">
        <f xml:space="preserve"> I486 * NORMDIST(-I486*SQRT(A486)/'Input-Graph'!$K$16,0,1,1)</f>
        <v>2.8588208242833861</v>
      </c>
      <c r="G486" s="7">
        <f xml:space="preserve"> - (  'Input-Graph'!$K$16*EXP(Intermediate!J486*Intermediate!A486/(2*'Input-Graph'!$K$16*'Input-Graph'!$K$16)  )/SQRT(2*PI()*Intermediate!A486)  )</f>
        <v>-3.4306304299282546</v>
      </c>
      <c r="H486">
        <f t="shared" si="34"/>
        <v>0.19626659759114062</v>
      </c>
      <c r="I486">
        <f>'Input-Graph'!$K$15 - 'Input-Graph'!$N$16/Intermediate!K486</f>
        <v>103.1215</v>
      </c>
      <c r="J486">
        <f t="shared" si="31"/>
        <v>-10634.043762249999</v>
      </c>
      <c r="K486">
        <f>('Input-Graph'!$N$6 - ((2*'Input-Graph'!A486/'Input-Graph'!$N$8) + 'Input-Graph'!$N$9))*'Input-Graph'!$N$7</f>
        <v>1499030</v>
      </c>
    </row>
    <row r="487" spans="1:11">
      <c r="A487" s="5">
        <f xml:space="preserve"> 'Input-Graph'!$K$16 + 'Input-Graph'!$K$22/'Input-Graph'!A487</f>
        <v>3551.8003753514213</v>
      </c>
      <c r="B487">
        <f xml:space="preserve"> SQRT('Input-Graph'!$K$16/(2*PI())) * 'Input-Graph'!$K$22 * EXP(J487/(2*'Input-Graph'!$K$16)) / ('Input-Graph'!A487*A487)</f>
        <v>0.41604246909127196</v>
      </c>
      <c r="C487">
        <f t="shared" si="32"/>
        <v>-3.542123776549563</v>
      </c>
      <c r="D487">
        <f xml:space="preserve"> POWER('Input-Graph'!$K$16,1.5) * EXP(J487/(2*'Input-Graph'!$K$16)) / (A487*SQRT(2*PI()))</f>
        <v>3.8941575106943009</v>
      </c>
      <c r="E487">
        <f t="shared" si="33"/>
        <v>0.35203373414473793</v>
      </c>
      <c r="F487" s="7">
        <f xml:space="preserve"> I487 * NORMDIST(-I487*SQRT(A487)/'Input-Graph'!$K$16,0,1,1)</f>
        <v>2.8600732760815433</v>
      </c>
      <c r="G487" s="7">
        <f xml:space="preserve"> - (  'Input-Graph'!$K$16*EXP(Intermediate!J487*Intermediate!A487/(2*'Input-Graph'!$K$16*'Input-Graph'!$K$16)  )/SQRT(2*PI()*Intermediate!A487)  )</f>
        <v>-3.4322243104880625</v>
      </c>
      <c r="H487">
        <f t="shared" si="34"/>
        <v>0.19592516882949074</v>
      </c>
      <c r="I487">
        <f>'Input-Graph'!$K$15 - 'Input-Graph'!$N$16/Intermediate!K487</f>
        <v>103.1215</v>
      </c>
      <c r="J487">
        <f t="shared" si="31"/>
        <v>-10634.043762249999</v>
      </c>
      <c r="K487">
        <f>('Input-Graph'!$N$6 - ((2*'Input-Graph'!A487/'Input-Graph'!$N$8) + 'Input-Graph'!$N$9))*'Input-Graph'!$N$7</f>
        <v>1499028</v>
      </c>
    </row>
    <row r="488" spans="1:11">
      <c r="A488" s="5">
        <f xml:space="preserve"> 'Input-Graph'!$K$16 + 'Input-Graph'!$K$22/'Input-Graph'!A488</f>
        <v>3551.0963961438883</v>
      </c>
      <c r="B488">
        <f xml:space="preserve"> SQRT('Input-Graph'!$K$16/(2*PI())) * 'Input-Graph'!$K$22 * EXP(J488/(2*'Input-Graph'!$K$16)) / ('Input-Graph'!A488*A488)</f>
        <v>0.41527048049604121</v>
      </c>
      <c r="C488">
        <f t="shared" si="32"/>
        <v>-3.542123776549563</v>
      </c>
      <c r="D488">
        <f xml:space="preserve"> POWER('Input-Graph'!$K$16,1.5) * EXP(J488/(2*'Input-Graph'!$K$16)) / (A488*SQRT(2*PI()))</f>
        <v>3.8949294992895314</v>
      </c>
      <c r="E488">
        <f t="shared" si="33"/>
        <v>0.35280572273996835</v>
      </c>
      <c r="F488" s="7">
        <f xml:space="preserve"> I488 * NORMDIST(-I488*SQRT(A488)/'Input-Graph'!$K$16,0,1,1)</f>
        <v>2.861321162665353</v>
      </c>
      <c r="G488" s="7">
        <f xml:space="preserve"> - (  'Input-Graph'!$K$16*EXP(Intermediate!J488*Intermediate!A488/(2*'Input-Graph'!$K$16*'Input-Graph'!$K$16)  )/SQRT(2*PI()*Intermediate!A488)  )</f>
        <v>-3.433812448889634</v>
      </c>
      <c r="H488">
        <f t="shared" si="34"/>
        <v>0.19558491701172853</v>
      </c>
      <c r="I488">
        <f>'Input-Graph'!$K$15 - 'Input-Graph'!$N$16/Intermediate!K488</f>
        <v>103.1215</v>
      </c>
      <c r="J488">
        <f t="shared" si="31"/>
        <v>-10634.043762249999</v>
      </c>
      <c r="K488">
        <f>('Input-Graph'!$N$6 - ((2*'Input-Graph'!A488/'Input-Graph'!$N$8) + 'Input-Graph'!$N$9))*'Input-Graph'!$N$7</f>
        <v>1499026</v>
      </c>
    </row>
    <row r="489" spans="1:11">
      <c r="A489" s="5">
        <f xml:space="preserve"> 'Input-Graph'!$K$16 + 'Input-Graph'!$K$22/'Input-Graph'!A489</f>
        <v>3550.3953020970416</v>
      </c>
      <c r="B489">
        <f xml:space="preserve"> SQRT('Input-Graph'!$K$16/(2*PI())) * 'Input-Graph'!$K$22 * EXP(J489/(2*'Input-Graph'!$K$16)) / ('Input-Graph'!A489*A489)</f>
        <v>0.41450135152518369</v>
      </c>
      <c r="C489">
        <f t="shared" si="32"/>
        <v>-3.542123776549563</v>
      </c>
      <c r="D489">
        <f xml:space="preserve"> POWER('Input-Graph'!$K$16,1.5) * EXP(J489/(2*'Input-Graph'!$K$16)) / (A489*SQRT(2*PI()))</f>
        <v>3.8956986282603885</v>
      </c>
      <c r="E489">
        <f t="shared" si="33"/>
        <v>0.35357485171082548</v>
      </c>
      <c r="F489" s="7">
        <f xml:space="preserve"> I489 * NORMDIST(-I489*SQRT(A489)/'Input-Graph'!$K$16,0,1,1)</f>
        <v>2.8625645088415417</v>
      </c>
      <c r="G489" s="7">
        <f xml:space="preserve"> - (  'Input-Graph'!$K$16*EXP(Intermediate!J489*Intermediate!A489/(2*'Input-Graph'!$K$16*'Input-Graph'!$K$16)  )/SQRT(2*PI()*Intermediate!A489)  )</f>
        <v>-3.4353948759607635</v>
      </c>
      <c r="H489">
        <f t="shared" si="34"/>
        <v>0.19524583611678725</v>
      </c>
      <c r="I489">
        <f>'Input-Graph'!$K$15 - 'Input-Graph'!$N$16/Intermediate!K489</f>
        <v>103.1215</v>
      </c>
      <c r="J489">
        <f t="shared" si="31"/>
        <v>-10634.043762249999</v>
      </c>
      <c r="K489">
        <f>('Input-Graph'!$N$6 - ((2*'Input-Graph'!A489/'Input-Graph'!$N$8) + 'Input-Graph'!$N$9))*'Input-Graph'!$N$7</f>
        <v>1499024</v>
      </c>
    </row>
    <row r="490" spans="1:11">
      <c r="A490" s="5">
        <f xml:space="preserve"> 'Input-Graph'!$K$16 + 'Input-Graph'!$K$22/'Input-Graph'!A490</f>
        <v>3549.6970755105094</v>
      </c>
      <c r="B490">
        <f xml:space="preserve"> SQRT('Input-Graph'!$K$16/(2*PI())) * 'Input-Graph'!$K$22 * EXP(J490/(2*'Input-Graph'!$K$16)) / ('Input-Graph'!A490*A490)</f>
        <v>0.41373506631900803</v>
      </c>
      <c r="C490">
        <f t="shared" si="32"/>
        <v>-3.542123776549563</v>
      </c>
      <c r="D490">
        <f xml:space="preserve"> POWER('Input-Graph'!$K$16,1.5) * EXP(J490/(2*'Input-Graph'!$K$16)) / (A490*SQRT(2*PI()))</f>
        <v>3.8964649134665641</v>
      </c>
      <c r="E490">
        <f t="shared" si="33"/>
        <v>0.35434113691700109</v>
      </c>
      <c r="F490" s="7">
        <f xml:space="preserve"> I490 * NORMDIST(-I490*SQRT(A490)/'Input-Graph'!$K$16,0,1,1)</f>
        <v>2.8638033392381672</v>
      </c>
      <c r="G490" s="7">
        <f xml:space="preserve"> - (  'Input-Graph'!$K$16*EXP(Intermediate!J490*Intermediate!A490/(2*'Input-Graph'!$K$16*'Input-Graph'!$K$16)  )/SQRT(2*PI()*Intermediate!A490)  )</f>
        <v>-3.4369716223101641</v>
      </c>
      <c r="H490">
        <f t="shared" si="34"/>
        <v>0.19490792016401226</v>
      </c>
      <c r="I490">
        <f>'Input-Graph'!$K$15 - 'Input-Graph'!$N$16/Intermediate!K490</f>
        <v>103.1215</v>
      </c>
      <c r="J490">
        <f t="shared" si="31"/>
        <v>-10634.043762249999</v>
      </c>
      <c r="K490">
        <f>('Input-Graph'!$N$6 - ((2*'Input-Graph'!A490/'Input-Graph'!$N$8) + 'Input-Graph'!$N$9))*'Input-Graph'!$N$7</f>
        <v>1499022</v>
      </c>
    </row>
    <row r="491" spans="1:11">
      <c r="A491" s="5">
        <f xml:space="preserve"> 'Input-Graph'!$K$16 + 'Input-Graph'!$K$22/'Input-Graph'!A491</f>
        <v>3549.0016988284119</v>
      </c>
      <c r="B491">
        <f xml:space="preserve"> SQRT('Input-Graph'!$K$16/(2*PI())) * 'Input-Graph'!$K$22 * EXP(J491/(2*'Input-Graph'!$K$16)) / ('Input-Graph'!A491*A491)</f>
        <v>0.41297160913488495</v>
      </c>
      <c r="C491">
        <f t="shared" si="32"/>
        <v>-3.542123776549563</v>
      </c>
      <c r="D491">
        <f xml:space="preserve"> POWER('Input-Graph'!$K$16,1.5) * EXP(J491/(2*'Input-Graph'!$K$16)) / (A491*SQRT(2*PI()))</f>
        <v>3.8972283706506872</v>
      </c>
      <c r="E491">
        <f t="shared" si="33"/>
        <v>0.35510459410112416</v>
      </c>
      <c r="F491" s="7">
        <f xml:space="preserve"> I491 * NORMDIST(-I491*SQRT(A491)/'Input-Graph'!$K$16,0,1,1)</f>
        <v>2.8650376783064244</v>
      </c>
      <c r="G491" s="7">
        <f xml:space="preserve"> - (  'Input-Graph'!$K$16*EXP(Intermediate!J491*Intermediate!A491/(2*'Input-Graph'!$K$16*'Input-Graph'!$K$16)  )/SQRT(2*PI()*Intermediate!A491)  )</f>
        <v>-3.4385427183293964</v>
      </c>
      <c r="H491">
        <f t="shared" si="34"/>
        <v>0.19457116321303713</v>
      </c>
      <c r="I491">
        <f>'Input-Graph'!$K$15 - 'Input-Graph'!$N$16/Intermediate!K491</f>
        <v>103.1215</v>
      </c>
      <c r="J491">
        <f t="shared" si="31"/>
        <v>-10634.043762249999</v>
      </c>
      <c r="K491">
        <f>('Input-Graph'!$N$6 - ((2*'Input-Graph'!A491/'Input-Graph'!$N$8) + 'Input-Graph'!$N$9))*'Input-Graph'!$N$7</f>
        <v>1499020</v>
      </c>
    </row>
    <row r="492" spans="1:11">
      <c r="A492" s="5">
        <f xml:space="preserve"> 'Input-Graph'!$K$16 + 'Input-Graph'!$K$22/'Input-Graph'!A492</f>
        <v>3548.309154637891</v>
      </c>
      <c r="B492">
        <f xml:space="preserve"> SQRT('Input-Graph'!$K$16/(2*PI())) * 'Input-Graph'!$K$22 * EXP(J492/(2*'Input-Graph'!$K$16)) / ('Input-Graph'!A492*A492)</f>
        <v>0.41221096434616955</v>
      </c>
      <c r="C492">
        <f t="shared" si="32"/>
        <v>-3.542123776549563</v>
      </c>
      <c r="D492">
        <f xml:space="preserve"> POWER('Input-Graph'!$K$16,1.5) * EXP(J492/(2*'Input-Graph'!$K$16)) / (A492*SQRT(2*PI()))</f>
        <v>3.8979890154394035</v>
      </c>
      <c r="E492">
        <f t="shared" si="33"/>
        <v>0.35586523888984045</v>
      </c>
      <c r="F492" s="7">
        <f xml:space="preserve"> I492 * NORMDIST(-I492*SQRT(A492)/'Input-Graph'!$K$16,0,1,1)</f>
        <v>2.8662675503222057</v>
      </c>
      <c r="G492" s="7">
        <f xml:space="preserve"> - (  'Input-Graph'!$K$16*EXP(Intermediate!J492*Intermediate!A492/(2*'Input-Graph'!$K$16*'Input-Graph'!$K$16)  )/SQRT(2*PI()*Intermediate!A492)  )</f>
        <v>-3.4401081941947877</v>
      </c>
      <c r="H492">
        <f t="shared" si="34"/>
        <v>0.19423555936342796</v>
      </c>
      <c r="I492">
        <f>'Input-Graph'!$K$15 - 'Input-Graph'!$N$16/Intermediate!K492</f>
        <v>103.1215</v>
      </c>
      <c r="J492">
        <f t="shared" si="31"/>
        <v>-10634.043762249999</v>
      </c>
      <c r="K492">
        <f>('Input-Graph'!$N$6 - ((2*'Input-Graph'!A492/'Input-Graph'!$N$8) + 'Input-Graph'!$N$9))*'Input-Graph'!$N$7</f>
        <v>1499018</v>
      </c>
    </row>
    <row r="493" spans="1:11">
      <c r="A493" s="5">
        <f xml:space="preserve"> 'Input-Graph'!$K$16 + 'Input-Graph'!$K$22/'Input-Graph'!A493</f>
        <v>3547.6194256676572</v>
      </c>
      <c r="B493">
        <f xml:space="preserve"> SQRT('Input-Graph'!$K$16/(2*PI())) * 'Input-Graph'!$K$22 * EXP(J493/(2*'Input-Graph'!$K$16)) / ('Input-Graph'!A493*A493)</f>
        <v>0.41145311644113486</v>
      </c>
      <c r="C493">
        <f t="shared" si="32"/>
        <v>-3.542123776549563</v>
      </c>
      <c r="D493">
        <f xml:space="preserve"> POWER('Input-Graph'!$K$16,1.5) * EXP(J493/(2*'Input-Graph'!$K$16)) / (A493*SQRT(2*PI()))</f>
        <v>3.8987468633444373</v>
      </c>
      <c r="E493">
        <f t="shared" si="33"/>
        <v>0.35662308679487431</v>
      </c>
      <c r="F493" s="7">
        <f xml:space="preserve"> I493 * NORMDIST(-I493*SQRT(A493)/'Input-Graph'!$K$16,0,1,1)</f>
        <v>2.8674929793875426</v>
      </c>
      <c r="G493" s="7">
        <f xml:space="preserve"> - (  'Input-Graph'!$K$16*EXP(Intermediate!J493*Intermediate!A493/(2*'Input-Graph'!$K$16*'Input-Graph'!$K$16)  )/SQRT(2*PI()*Intermediate!A493)  )</f>
        <v>-3.4416680798693084</v>
      </c>
      <c r="H493">
        <f t="shared" si="34"/>
        <v>0.19390110275424322</v>
      </c>
      <c r="I493">
        <f>'Input-Graph'!$K$15 - 'Input-Graph'!$N$16/Intermediate!K493</f>
        <v>103.1215</v>
      </c>
      <c r="J493">
        <f t="shared" si="31"/>
        <v>-10634.043762249999</v>
      </c>
      <c r="K493">
        <f>('Input-Graph'!$N$6 - ((2*'Input-Graph'!A493/'Input-Graph'!$N$8) + 'Input-Graph'!$N$9))*'Input-Graph'!$N$7</f>
        <v>1499016</v>
      </c>
    </row>
    <row r="494" spans="1:11">
      <c r="A494" s="5">
        <f xml:space="preserve"> 'Input-Graph'!$K$16 + 'Input-Graph'!$K$22/'Input-Graph'!A494</f>
        <v>3546.9324947865521</v>
      </c>
      <c r="B494">
        <f xml:space="preserve"> SQRT('Input-Graph'!$K$16/(2*PI())) * 'Input-Graph'!$K$22 * EXP(J494/(2*'Input-Graph'!$K$16)) / ('Input-Graph'!A494*A494)</f>
        <v>0.41069805002191762</v>
      </c>
      <c r="C494">
        <f t="shared" si="32"/>
        <v>-3.542123776549563</v>
      </c>
      <c r="D494">
        <f xml:space="preserve"> POWER('Input-Graph'!$K$16,1.5) * EXP(J494/(2*'Input-Graph'!$K$16)) / (A494*SQRT(2*PI()))</f>
        <v>3.8995019297636548</v>
      </c>
      <c r="E494">
        <f t="shared" si="33"/>
        <v>0.35737815321409183</v>
      </c>
      <c r="F494" s="7">
        <f xml:space="preserve"> I494 * NORMDIST(-I494*SQRT(A494)/'Input-Graph'!$K$16,0,1,1)</f>
        <v>2.8687139894322753</v>
      </c>
      <c r="G494" s="7">
        <f xml:space="preserve"> - (  'Input-Graph'!$K$16*EXP(Intermediate!J494*Intermediate!A494/(2*'Input-Graph'!$K$16*'Input-Graph'!$K$16)  )/SQRT(2*PI()*Intermediate!A494)  )</f>
        <v>-3.4432224051044527</v>
      </c>
      <c r="H494">
        <f t="shared" si="34"/>
        <v>0.19356778756383219</v>
      </c>
      <c r="I494">
        <f>'Input-Graph'!$K$15 - 'Input-Graph'!$N$16/Intermediate!K494</f>
        <v>103.1215</v>
      </c>
      <c r="J494">
        <f t="shared" si="31"/>
        <v>-10634.043762249999</v>
      </c>
      <c r="K494">
        <f>('Input-Graph'!$N$6 - ((2*'Input-Graph'!A494/'Input-Graph'!$N$8) + 'Input-Graph'!$N$9))*'Input-Graph'!$N$7</f>
        <v>1499014</v>
      </c>
    </row>
    <row r="495" spans="1:11">
      <c r="A495" s="5">
        <f xml:space="preserve"> 'Input-Graph'!$K$16 + 'Input-Graph'!$K$22/'Input-Graph'!A495</f>
        <v>3546.2483450021314</v>
      </c>
      <c r="B495">
        <f xml:space="preserve"> SQRT('Input-Graph'!$K$16/(2*PI())) * 'Input-Graph'!$K$22 * EXP(J495/(2*'Input-Graph'!$K$16)) / ('Input-Graph'!A495*A495)</f>
        <v>0.40994574980347531</v>
      </c>
      <c r="C495">
        <f t="shared" si="32"/>
        <v>-3.542123776549563</v>
      </c>
      <c r="D495">
        <f xml:space="preserve"> POWER('Input-Graph'!$K$16,1.5) * EXP(J495/(2*'Input-Graph'!$K$16)) / (A495*SQRT(2*PI()))</f>
        <v>3.9002542299820973</v>
      </c>
      <c r="E495">
        <f t="shared" si="33"/>
        <v>0.35813045343253425</v>
      </c>
      <c r="F495" s="7">
        <f xml:space="preserve"> I495 * NORMDIST(-I495*SQRT(A495)/'Input-Graph'!$K$16,0,1,1)</f>
        <v>2.8699306042154866</v>
      </c>
      <c r="G495" s="7">
        <f xml:space="preserve"> - (  'Input-Graph'!$K$16*EXP(Intermediate!J495*Intermediate!A495/(2*'Input-Graph'!$K$16*'Input-Graph'!$K$16)  )/SQRT(2*PI()*Intermediate!A495)  )</f>
        <v>-3.4447711994420902</v>
      </c>
      <c r="H495">
        <f t="shared" si="34"/>
        <v>0.19323560800940598</v>
      </c>
      <c r="I495">
        <f>'Input-Graph'!$K$15 - 'Input-Graph'!$N$16/Intermediate!K495</f>
        <v>103.1215</v>
      </c>
      <c r="J495">
        <f t="shared" si="31"/>
        <v>-10634.043762249999</v>
      </c>
      <c r="K495">
        <f>('Input-Graph'!$N$6 - ((2*'Input-Graph'!A495/'Input-Graph'!$N$8) + 'Input-Graph'!$N$9))*'Input-Graph'!$N$7</f>
        <v>1499012</v>
      </c>
    </row>
    <row r="496" spans="1:11">
      <c r="A496" s="5">
        <f xml:space="preserve"> 'Input-Graph'!$K$16 + 'Input-Graph'!$K$22/'Input-Graph'!A496</f>
        <v>3545.5669594592637</v>
      </c>
      <c r="B496">
        <f xml:space="preserve"> SQRT('Input-Graph'!$K$16/(2*PI())) * 'Input-Graph'!$K$22 * EXP(J496/(2*'Input-Graph'!$K$16)) / ('Input-Graph'!A496*A496)</f>
        <v>0.40919620061255479</v>
      </c>
      <c r="C496">
        <f t="shared" si="32"/>
        <v>-3.542123776549563</v>
      </c>
      <c r="D496">
        <f xml:space="preserve"> POWER('Input-Graph'!$K$16,1.5) * EXP(J496/(2*'Input-Graph'!$K$16)) / (A496*SQRT(2*PI()))</f>
        <v>3.9010037791730179</v>
      </c>
      <c r="E496">
        <f t="shared" si="33"/>
        <v>0.35888000262345487</v>
      </c>
      <c r="F496" s="7">
        <f xml:space="preserve"> I496 * NORMDIST(-I496*SQRT(A496)/'Input-Graph'!$K$16,0,1,1)</f>
        <v>2.8711428473270919</v>
      </c>
      <c r="G496" s="7">
        <f xml:space="preserve"> - (  'Input-Graph'!$K$16*EXP(Intermediate!J496*Intermediate!A496/(2*'Input-Graph'!$K$16*'Input-Graph'!$K$16)  )/SQRT(2*PI()*Intermediate!A496)  )</f>
        <v>-3.4463144922162896</v>
      </c>
      <c r="H496">
        <f t="shared" si="34"/>
        <v>0.19290455834681186</v>
      </c>
      <c r="I496">
        <f>'Input-Graph'!$K$15 - 'Input-Graph'!$N$16/Intermediate!K496</f>
        <v>103.1215</v>
      </c>
      <c r="J496">
        <f t="shared" si="31"/>
        <v>-10634.043762249999</v>
      </c>
      <c r="K496">
        <f>('Input-Graph'!$N$6 - ((2*'Input-Graph'!A496/'Input-Graph'!$N$8) + 'Input-Graph'!$N$9))*'Input-Graph'!$N$7</f>
        <v>1499010</v>
      </c>
    </row>
    <row r="497" spans="1:11">
      <c r="A497" s="5">
        <f xml:space="preserve"> 'Input-Graph'!$K$16 + 'Input-Graph'!$K$22/'Input-Graph'!A497</f>
        <v>3544.8883214387465</v>
      </c>
      <c r="B497">
        <f xml:space="preserve"> SQRT('Input-Graph'!$K$16/(2*PI())) * 'Input-Graph'!$K$22 * EXP(J497/(2*'Input-Graph'!$K$16)) / ('Input-Graph'!A497*A497)</f>
        <v>0.40844938738667197</v>
      </c>
      <c r="C497">
        <f t="shared" si="32"/>
        <v>-3.542123776549563</v>
      </c>
      <c r="D497">
        <f xml:space="preserve"> POWER('Input-Graph'!$K$16,1.5) * EXP(J497/(2*'Input-Graph'!$K$16)) / (A497*SQRT(2*PI()))</f>
        <v>3.9017505923989009</v>
      </c>
      <c r="E497">
        <f t="shared" si="33"/>
        <v>0.35962681584933787</v>
      </c>
      <c r="F497" s="7">
        <f xml:space="preserve"> I497 * NORMDIST(-I497*SQRT(A497)/'Input-Graph'!$K$16,0,1,1)</f>
        <v>2.8723507421892815</v>
      </c>
      <c r="G497" s="7">
        <f xml:space="preserve"> - (  'Input-Graph'!$K$16*EXP(Intermediate!J497*Intermediate!A497/(2*'Input-Graph'!$K$16*'Input-Graph'!$K$16)  )/SQRT(2*PI()*Intermediate!A497)  )</f>
        <v>-3.4478523125551392</v>
      </c>
      <c r="H497">
        <f t="shared" si="34"/>
        <v>0.19257463287015231</v>
      </c>
      <c r="I497">
        <f>'Input-Graph'!$K$15 - 'Input-Graph'!$N$16/Intermediate!K497</f>
        <v>103.1215</v>
      </c>
      <c r="J497">
        <f t="shared" si="31"/>
        <v>-10634.043762249999</v>
      </c>
      <c r="K497">
        <f>('Input-Graph'!$N$6 - ((2*'Input-Graph'!A497/'Input-Graph'!$N$8) + 'Input-Graph'!$N$9))*'Input-Graph'!$N$7</f>
        <v>1499008</v>
      </c>
    </row>
    <row r="498" spans="1:11">
      <c r="A498" s="5">
        <f xml:space="preserve"> 'Input-Graph'!$K$16 + 'Input-Graph'!$K$22/'Input-Graph'!A498</f>
        <v>3544.2124143559377</v>
      </c>
      <c r="B498">
        <f xml:space="preserve"> SQRT('Input-Graph'!$K$16/(2*PI())) * 'Input-Graph'!$K$22 * EXP(J498/(2*'Input-Graph'!$K$16)) / ('Input-Graph'!A498*A498)</f>
        <v>0.40770529517310322</v>
      </c>
      <c r="C498">
        <f t="shared" si="32"/>
        <v>-3.542123776549563</v>
      </c>
      <c r="D498">
        <f xml:space="preserve"> POWER('Input-Graph'!$K$16,1.5) * EXP(J498/(2*'Input-Graph'!$K$16)) / (A498*SQRT(2*PI()))</f>
        <v>3.9024946846124693</v>
      </c>
      <c r="E498">
        <f t="shared" si="33"/>
        <v>0.36037090806290628</v>
      </c>
      <c r="F498" s="7">
        <f xml:space="preserve"> I498 * NORMDIST(-I498*SQRT(A498)/'Input-Graph'!$K$16,0,1,1)</f>
        <v>2.873554312058078</v>
      </c>
      <c r="G498" s="7">
        <f xml:space="preserve"> - (  'Input-Graph'!$K$16*EXP(Intermediate!J498*Intermediate!A498/(2*'Input-Graph'!$K$16*'Input-Graph'!$K$16)  )/SQRT(2*PI()*Intermediate!A498)  )</f>
        <v>-3.4493846893825331</v>
      </c>
      <c r="H498">
        <f t="shared" si="34"/>
        <v>0.19224582591155448</v>
      </c>
      <c r="I498">
        <f>'Input-Graph'!$K$15 - 'Input-Graph'!$N$16/Intermediate!K498</f>
        <v>103.1215</v>
      </c>
      <c r="J498">
        <f t="shared" si="31"/>
        <v>-10634.043762249999</v>
      </c>
      <c r="K498">
        <f>('Input-Graph'!$N$6 - ((2*'Input-Graph'!A498/'Input-Graph'!$N$8) + 'Input-Graph'!$N$9))*'Input-Graph'!$N$7</f>
        <v>1499006</v>
      </c>
    </row>
    <row r="499" spans="1:11">
      <c r="A499" s="5">
        <f xml:space="preserve"> 'Input-Graph'!$K$16 + 'Input-Graph'!$K$22/'Input-Graph'!A499</f>
        <v>3543.5392217594053</v>
      </c>
      <c r="B499">
        <f xml:space="preserve"> SQRT('Input-Graph'!$K$16/(2*PI())) * 'Input-Graph'!$K$22 * EXP(J499/(2*'Input-Graph'!$K$16)) / ('Input-Graph'!A499*A499)</f>
        <v>0.40696390912788705</v>
      </c>
      <c r="C499">
        <f t="shared" si="32"/>
        <v>-3.542123776549563</v>
      </c>
      <c r="D499">
        <f xml:space="preserve"> POWER('Input-Graph'!$K$16,1.5) * EXP(J499/(2*'Input-Graph'!$K$16)) / (A499*SQRT(2*PI()))</f>
        <v>3.9032360706576856</v>
      </c>
      <c r="E499">
        <f t="shared" si="33"/>
        <v>0.36111229410812262</v>
      </c>
      <c r="F499" s="7">
        <f xml:space="preserve"> I499 * NORMDIST(-I499*SQRT(A499)/'Input-Graph'!$K$16,0,1,1)</f>
        <v>2.8747535800245845</v>
      </c>
      <c r="G499" s="7">
        <f xml:space="preserve"> - (  'Input-Graph'!$K$16*EXP(Intermediate!J499*Intermediate!A499/(2*'Input-Graph'!$K$16*'Input-Graph'!$K$16)  )/SQRT(2*PI()*Intermediate!A499)  )</f>
        <v>-3.4509116514199545</v>
      </c>
      <c r="H499">
        <f t="shared" si="34"/>
        <v>0.19191813184063955</v>
      </c>
      <c r="I499">
        <f>'Input-Graph'!$K$15 - 'Input-Graph'!$N$16/Intermediate!K499</f>
        <v>103.1215</v>
      </c>
      <c r="J499">
        <f t="shared" si="31"/>
        <v>-10634.043762249999</v>
      </c>
      <c r="K499">
        <f>('Input-Graph'!$N$6 - ((2*'Input-Graph'!A499/'Input-Graph'!$N$8) + 'Input-Graph'!$N$9))*'Input-Graph'!$N$7</f>
        <v>1499004</v>
      </c>
    </row>
    <row r="500" spans="1:11">
      <c r="A500" s="5">
        <f xml:space="preserve"> 'Input-Graph'!$K$16 + 'Input-Graph'!$K$22/'Input-Graph'!A500</f>
        <v>3542.8687273295923</v>
      </c>
      <c r="B500">
        <f xml:space="preserve"> SQRT('Input-Graph'!$K$16/(2*PI())) * 'Input-Graph'!$K$22 * EXP(J500/(2*'Input-Graph'!$K$16)) / ('Input-Graph'!A500*A500)</f>
        <v>0.40622521451483729</v>
      </c>
      <c r="C500">
        <f t="shared" si="32"/>
        <v>-3.542123776549563</v>
      </c>
      <c r="D500">
        <f xml:space="preserve"> POWER('Input-Graph'!$K$16,1.5) * EXP(J500/(2*'Input-Graph'!$K$16)) / (A500*SQRT(2*PI()))</f>
        <v>3.9039747652707355</v>
      </c>
      <c r="E500">
        <f t="shared" si="33"/>
        <v>0.3618509887211725</v>
      </c>
      <c r="F500" s="7">
        <f xml:space="preserve"> I500 * NORMDIST(-I500*SQRT(A500)/'Input-Graph'!$K$16,0,1,1)</f>
        <v>2.8759485690167819</v>
      </c>
      <c r="G500" s="7">
        <f xml:space="preserve"> - (  'Input-Graph'!$K$16*EXP(Intermediate!J500*Intermediate!A500/(2*'Input-Graph'!$K$16*'Input-Graph'!$K$16)  )/SQRT(2*PI()*Intermediate!A500)  )</f>
        <v>-3.4524332271882319</v>
      </c>
      <c r="H500">
        <f t="shared" si="34"/>
        <v>0.19159154506455955</v>
      </c>
      <c r="I500">
        <f>'Input-Graph'!$K$15 - 'Input-Graph'!$N$16/Intermediate!K500</f>
        <v>103.1215</v>
      </c>
      <c r="J500">
        <f t="shared" si="31"/>
        <v>-10634.043762249999</v>
      </c>
      <c r="K500">
        <f>('Input-Graph'!$N$6 - ((2*'Input-Graph'!A500/'Input-Graph'!$N$8) + 'Input-Graph'!$N$9))*'Input-Graph'!$N$7</f>
        <v>1499002</v>
      </c>
    </row>
    <row r="501" spans="1:11">
      <c r="A501" s="5">
        <f xml:space="preserve"> 'Input-Graph'!$K$16 + 'Input-Graph'!$K$22/'Input-Graph'!A501</f>
        <v>3542.2009148774987</v>
      </c>
      <c r="B501">
        <f xml:space="preserve"> SQRT('Input-Graph'!$K$16/(2*PI())) * 'Input-Graph'!$K$22 * EXP(J501/(2*'Input-Graph'!$K$16)) / ('Input-Graph'!A501*A501)</f>
        <v>0.40548919670456651</v>
      </c>
      <c r="C501">
        <f t="shared" si="32"/>
        <v>-3.542123776549563</v>
      </c>
      <c r="D501">
        <f xml:space="preserve"> POWER('Input-Graph'!$K$16,1.5) * EXP(J501/(2*'Input-Graph'!$K$16)) / (A501*SQRT(2*PI()))</f>
        <v>3.9047107830810064</v>
      </c>
      <c r="E501">
        <f t="shared" si="33"/>
        <v>0.36258700653144338</v>
      </c>
      <c r="F501" s="7">
        <f xml:space="preserve"> I501 * NORMDIST(-I501*SQRT(A501)/'Input-Graph'!$K$16,0,1,1)</f>
        <v>2.8771393018006277</v>
      </c>
      <c r="G501" s="7">
        <f xml:space="preserve"> - (  'Input-Graph'!$K$16*EXP(Intermediate!J501*Intermediate!A501/(2*'Input-Graph'!$K$16*'Input-Graph'!$K$16)  )/SQRT(2*PI()*Intermediate!A501)  )</f>
        <v>-3.45394944500927</v>
      </c>
      <c r="H501">
        <f t="shared" si="34"/>
        <v>0.19126606002736768</v>
      </c>
      <c r="I501">
        <f>'Input-Graph'!$K$15 - 'Input-Graph'!$N$16/Intermediate!K501</f>
        <v>103.1215</v>
      </c>
      <c r="J501">
        <f t="shared" si="31"/>
        <v>-10634.043762249999</v>
      </c>
      <c r="K501">
        <f>('Input-Graph'!$N$6 - ((2*'Input-Graph'!A501/'Input-Graph'!$N$8) + 'Input-Graph'!$N$9))*'Input-Graph'!$N$7</f>
        <v>1499000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Input-Graph</vt:lpstr>
      <vt:lpstr>Intermediate</vt:lpstr>
    </vt:vector>
  </TitlesOfParts>
  <Company>SickKids Research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 Willan</dc:creator>
  <cp:lastModifiedBy>Andrew Willan</cp:lastModifiedBy>
  <dcterms:created xsi:type="dcterms:W3CDTF">2008-10-25T01:38:07Z</dcterms:created>
  <dcterms:modified xsi:type="dcterms:W3CDTF">2011-07-01T13:20:13Z</dcterms:modified>
</cp:coreProperties>
</file>