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9960" windowHeight="7395"/>
  </bookViews>
  <sheets>
    <sheet name="Input-Graph" sheetId="1" r:id="rId1"/>
    <sheet name="Intermediate" sheetId="2" r:id="rId2"/>
  </sheets>
  <calcPr calcId="125725"/>
</workbook>
</file>

<file path=xl/calcChain.xml><?xml version="1.0" encoding="utf-8"?>
<calcChain xmlns="http://schemas.openxmlformats.org/spreadsheetml/2006/main">
  <c r="N8" i="1"/>
  <c r="A2"/>
  <c r="K2" i="2" s="1"/>
  <c r="K16" i="1"/>
  <c r="K22" s="1"/>
  <c r="K15"/>
  <c r="K19"/>
  <c r="Q1" i="2"/>
  <c r="Q6" s="1"/>
  <c r="C2" i="1" l="1"/>
  <c r="D2"/>
  <c r="A3"/>
  <c r="I2" i="2"/>
  <c r="J2" s="1"/>
  <c r="Q9"/>
  <c r="A2"/>
  <c r="G2" s="1"/>
  <c r="A3"/>
  <c r="Q2"/>
  <c r="E2" i="1" l="1"/>
  <c r="B2" i="2"/>
  <c r="C3" i="1"/>
  <c r="A4"/>
  <c r="K3" i="2"/>
  <c r="I3" s="1"/>
  <c r="J3" s="1"/>
  <c r="G3" s="1"/>
  <c r="D2"/>
  <c r="F2"/>
  <c r="D3" i="1"/>
  <c r="F3" i="2"/>
  <c r="C2"/>
  <c r="E2" s="1"/>
  <c r="Q3"/>
  <c r="H2" l="1"/>
  <c r="B3"/>
  <c r="C3"/>
  <c r="D3"/>
  <c r="E3" i="1"/>
  <c r="A5"/>
  <c r="A4" i="2"/>
  <c r="C4" i="1"/>
  <c r="K4" i="2"/>
  <c r="I4" s="1"/>
  <c r="D4" i="1"/>
  <c r="Q5" i="2"/>
  <c r="Q4"/>
  <c r="E3" l="1"/>
  <c r="H3" s="1"/>
  <c r="A6" i="1"/>
  <c r="K5" i="2"/>
  <c r="I5" s="1"/>
  <c r="A5"/>
  <c r="D5" i="1"/>
  <c r="C5"/>
  <c r="J4" i="2"/>
  <c r="F4"/>
  <c r="C4"/>
  <c r="E4" i="1"/>
  <c r="Q7" i="2"/>
  <c r="B3" i="1" s="1"/>
  <c r="F3" s="1"/>
  <c r="E5" l="1"/>
  <c r="G4" i="2"/>
  <c r="D4"/>
  <c r="E4" s="1"/>
  <c r="B4"/>
  <c r="J5"/>
  <c r="C5"/>
  <c r="C6" i="1"/>
  <c r="D6"/>
  <c r="A6" i="2"/>
  <c r="A7" i="1"/>
  <c r="K6" i="2"/>
  <c r="I6" s="1"/>
  <c r="B2" i="1"/>
  <c r="F2" s="1"/>
  <c r="F5" i="2"/>
  <c r="E6" i="1" l="1"/>
  <c r="C6" i="2"/>
  <c r="J6"/>
  <c r="F6"/>
  <c r="B5"/>
  <c r="G5"/>
  <c r="D5"/>
  <c r="E5" s="1"/>
  <c r="A7"/>
  <c r="D7" i="1"/>
  <c r="C7"/>
  <c r="A8"/>
  <c r="K7" i="2"/>
  <c r="I7" s="1"/>
  <c r="H4"/>
  <c r="B4" i="1" s="1"/>
  <c r="F4" s="1"/>
  <c r="C8" l="1"/>
  <c r="D8"/>
  <c r="A9"/>
  <c r="K8" i="2"/>
  <c r="I8" s="1"/>
  <c r="A8"/>
  <c r="G6"/>
  <c r="D6"/>
  <c r="E6" s="1"/>
  <c r="B6"/>
  <c r="J7"/>
  <c r="F7"/>
  <c r="C7"/>
  <c r="H5"/>
  <c r="B5" i="1" s="1"/>
  <c r="F5" s="1"/>
  <c r="E7"/>
  <c r="H6" i="2" l="1"/>
  <c r="B6" i="1" s="1"/>
  <c r="F6" s="1"/>
  <c r="J8" i="2"/>
  <c r="F8"/>
  <c r="C8"/>
  <c r="D7"/>
  <c r="G7"/>
  <c r="B7"/>
  <c r="A10" i="1"/>
  <c r="C9"/>
  <c r="E9" s="1"/>
  <c r="D9"/>
  <c r="K9" i="2"/>
  <c r="I9" s="1"/>
  <c r="A9"/>
  <c r="E7"/>
  <c r="E8" i="1"/>
  <c r="J9" i="2" l="1"/>
  <c r="C9"/>
  <c r="F9"/>
  <c r="K10"/>
  <c r="I10" s="1"/>
  <c r="D10" i="1"/>
  <c r="A11"/>
  <c r="C10"/>
  <c r="E10" s="1"/>
  <c r="A10" i="2"/>
  <c r="G8"/>
  <c r="D8"/>
  <c r="E8" s="1"/>
  <c r="B8"/>
  <c r="H7"/>
  <c r="B7" i="1" s="1"/>
  <c r="F7" s="1"/>
  <c r="C11" l="1"/>
  <c r="A12"/>
  <c r="A11" i="2"/>
  <c r="K11"/>
  <c r="I11" s="1"/>
  <c r="D11" i="1"/>
  <c r="F10" i="2"/>
  <c r="J10"/>
  <c r="C10"/>
  <c r="D9"/>
  <c r="E9" s="1"/>
  <c r="G9"/>
  <c r="B9"/>
  <c r="H8"/>
  <c r="B8" i="1" s="1"/>
  <c r="F8" s="1"/>
  <c r="F11" i="2" l="1"/>
  <c r="C11"/>
  <c r="J11"/>
  <c r="K12"/>
  <c r="I12" s="1"/>
  <c r="C12" i="1"/>
  <c r="D12"/>
  <c r="A12" i="2"/>
  <c r="A13" i="1"/>
  <c r="D10" i="2"/>
  <c r="E10" s="1"/>
  <c r="G10"/>
  <c r="B10"/>
  <c r="H9"/>
  <c r="B9" i="1" s="1"/>
  <c r="F9" s="1"/>
  <c r="E11"/>
  <c r="A14" l="1"/>
  <c r="D13"/>
  <c r="K13" i="2"/>
  <c r="I13" s="1"/>
  <c r="C13" i="1"/>
  <c r="E13" s="1"/>
  <c r="A13" i="2"/>
  <c r="C12"/>
  <c r="J12"/>
  <c r="F12"/>
  <c r="G11"/>
  <c r="D11"/>
  <c r="E11" s="1"/>
  <c r="B11"/>
  <c r="H10"/>
  <c r="B10" i="1" s="1"/>
  <c r="F10" s="1"/>
  <c r="E12"/>
  <c r="G12" i="2" l="1"/>
  <c r="D12"/>
  <c r="E12" s="1"/>
  <c r="B12"/>
  <c r="C13"/>
  <c r="F13"/>
  <c r="J13"/>
  <c r="K14"/>
  <c r="I14" s="1"/>
  <c r="C14" i="1"/>
  <c r="A15"/>
  <c r="A14" i="2"/>
  <c r="D14" i="1"/>
  <c r="H11" i="2"/>
  <c r="B11" i="1" s="1"/>
  <c r="F11" s="1"/>
  <c r="E14" l="1"/>
  <c r="G13" i="2"/>
  <c r="B13"/>
  <c r="D13"/>
  <c r="E13" s="1"/>
  <c r="A15"/>
  <c r="D15" i="1"/>
  <c r="A16"/>
  <c r="C15"/>
  <c r="E15" s="1"/>
  <c r="K15" i="2"/>
  <c r="I15" s="1"/>
  <c r="J14"/>
  <c r="C14"/>
  <c r="F14"/>
  <c r="H12"/>
  <c r="B12" i="1" s="1"/>
  <c r="F12" s="1"/>
  <c r="J15" i="2" l="1"/>
  <c r="F15"/>
  <c r="C15"/>
  <c r="D16" i="1"/>
  <c r="K16" i="2"/>
  <c r="I16" s="1"/>
  <c r="C16" i="1"/>
  <c r="E16" s="1"/>
  <c r="A17"/>
  <c r="A16" i="2"/>
  <c r="D14"/>
  <c r="E14" s="1"/>
  <c r="B14"/>
  <c r="G14"/>
  <c r="H13"/>
  <c r="B13" i="1" s="1"/>
  <c r="F13" s="1"/>
  <c r="A18" l="1"/>
  <c r="K17" i="2"/>
  <c r="I17" s="1"/>
  <c r="C17" i="1"/>
  <c r="A17" i="2"/>
  <c r="D17" i="1"/>
  <c r="J16" i="2"/>
  <c r="F16"/>
  <c r="C16"/>
  <c r="G15"/>
  <c r="D15"/>
  <c r="E15" s="1"/>
  <c r="B15"/>
  <c r="H14"/>
  <c r="B14" i="1" s="1"/>
  <c r="F14" s="1"/>
  <c r="D16" i="2" l="1"/>
  <c r="E16" s="1"/>
  <c r="B16"/>
  <c r="G16"/>
  <c r="C17"/>
  <c r="J17"/>
  <c r="F17"/>
  <c r="A19" i="1"/>
  <c r="D18"/>
  <c r="A18" i="2"/>
  <c r="C18" i="1"/>
  <c r="E18" s="1"/>
  <c r="K18" i="2"/>
  <c r="I18" s="1"/>
  <c r="H15"/>
  <c r="B15" i="1" s="1"/>
  <c r="F15" s="1"/>
  <c r="E17"/>
  <c r="H16" i="2" l="1"/>
  <c r="B16" i="1" s="1"/>
  <c r="F16" s="1"/>
  <c r="F18" i="2"/>
  <c r="C18"/>
  <c r="J18"/>
  <c r="D19" i="1"/>
  <c r="A20"/>
  <c r="C19"/>
  <c r="E19" s="1"/>
  <c r="K19" i="2"/>
  <c r="I19" s="1"/>
  <c r="A19"/>
  <c r="G17"/>
  <c r="D17"/>
  <c r="E17" s="1"/>
  <c r="B17"/>
  <c r="C19" l="1"/>
  <c r="J19"/>
  <c r="F19"/>
  <c r="K20"/>
  <c r="I20" s="1"/>
  <c r="C20" i="1"/>
  <c r="A21"/>
  <c r="A20" i="2"/>
  <c r="D20" i="1"/>
  <c r="D18" i="2"/>
  <c r="E18" s="1"/>
  <c r="B18"/>
  <c r="G18"/>
  <c r="H17"/>
  <c r="B17" i="1" s="1"/>
  <c r="F17" s="1"/>
  <c r="H18" i="2" l="1"/>
  <c r="B18" i="1" s="1"/>
  <c r="F18" s="1"/>
  <c r="K21" i="2"/>
  <c r="I21" s="1"/>
  <c r="D21" i="1"/>
  <c r="C21"/>
  <c r="A22"/>
  <c r="A21" i="2"/>
  <c r="F20"/>
  <c r="J20"/>
  <c r="C20"/>
  <c r="D19"/>
  <c r="G19"/>
  <c r="B19"/>
  <c r="E20" i="1"/>
  <c r="E19" i="2"/>
  <c r="D22" i="1" l="1"/>
  <c r="K22" i="2"/>
  <c r="I22" s="1"/>
  <c r="A22"/>
  <c r="A23" i="1"/>
  <c r="C22"/>
  <c r="E22" s="1"/>
  <c r="G20" i="2"/>
  <c r="D20"/>
  <c r="E20" s="1"/>
  <c r="B20"/>
  <c r="C21"/>
  <c r="F21"/>
  <c r="J21"/>
  <c r="H19"/>
  <c r="B19" i="1" s="1"/>
  <c r="F19" s="1"/>
  <c r="E21"/>
  <c r="H20" i="2" l="1"/>
  <c r="B20" i="1" s="1"/>
  <c r="F20" s="1"/>
  <c r="D23"/>
  <c r="K23" i="2"/>
  <c r="I23" s="1"/>
  <c r="A23"/>
  <c r="C23" i="1"/>
  <c r="E23" s="1"/>
  <c r="A24"/>
  <c r="C22" i="2"/>
  <c r="F22"/>
  <c r="J22"/>
  <c r="G21"/>
  <c r="D21"/>
  <c r="E21" s="1"/>
  <c r="B21"/>
  <c r="G22" l="1"/>
  <c r="B22"/>
  <c r="D22"/>
  <c r="J23"/>
  <c r="F23"/>
  <c r="C23"/>
  <c r="A25" i="1"/>
  <c r="K24" i="2"/>
  <c r="I24" s="1"/>
  <c r="D24" i="1"/>
  <c r="C24"/>
  <c r="A24" i="2"/>
  <c r="E22"/>
  <c r="H21"/>
  <c r="B21" i="1" s="1"/>
  <c r="F21" s="1"/>
  <c r="E24" l="1"/>
  <c r="F24" i="2"/>
  <c r="C24"/>
  <c r="J24"/>
  <c r="B23"/>
  <c r="D23"/>
  <c r="E23" s="1"/>
  <c r="G23"/>
  <c r="A26" i="1"/>
  <c r="C25"/>
  <c r="A25" i="2"/>
  <c r="D25" i="1"/>
  <c r="K25" i="2"/>
  <c r="I25" s="1"/>
  <c r="H22"/>
  <c r="B22" i="1" s="1"/>
  <c r="F22" s="1"/>
  <c r="F25" i="2" l="1"/>
  <c r="J25"/>
  <c r="C25"/>
  <c r="K26"/>
  <c r="I26" s="1"/>
  <c r="D26" i="1"/>
  <c r="C26"/>
  <c r="A27"/>
  <c r="A26" i="2"/>
  <c r="D24"/>
  <c r="E24" s="1"/>
  <c r="B24"/>
  <c r="G24"/>
  <c r="E25" i="1"/>
  <c r="H23" i="2"/>
  <c r="B23" i="1" s="1"/>
  <c r="F23" s="1"/>
  <c r="E26" l="1"/>
  <c r="J26" i="2"/>
  <c r="F26"/>
  <c r="C26"/>
  <c r="D25"/>
  <c r="E25" s="1"/>
  <c r="B25"/>
  <c r="G25"/>
  <c r="K27"/>
  <c r="I27" s="1"/>
  <c r="D27" i="1"/>
  <c r="C27"/>
  <c r="A28"/>
  <c r="A27" i="2"/>
  <c r="H24"/>
  <c r="B24" i="1" s="1"/>
  <c r="F24" s="1"/>
  <c r="D28" l="1"/>
  <c r="A29"/>
  <c r="C28"/>
  <c r="E28" s="1"/>
  <c r="K28" i="2"/>
  <c r="I28" s="1"/>
  <c r="A28"/>
  <c r="J27"/>
  <c r="C27"/>
  <c r="F27"/>
  <c r="G26"/>
  <c r="D26"/>
  <c r="E26" s="1"/>
  <c r="B26"/>
  <c r="E27" i="1"/>
  <c r="H25" i="2"/>
  <c r="B25" i="1" s="1"/>
  <c r="F25" s="1"/>
  <c r="G27" i="2" l="1"/>
  <c r="D27"/>
  <c r="E27" s="1"/>
  <c r="B27"/>
  <c r="F28"/>
  <c r="C28"/>
  <c r="J28"/>
  <c r="C29" i="1"/>
  <c r="D29"/>
  <c r="K29" i="2"/>
  <c r="I29" s="1"/>
  <c r="A29"/>
  <c r="A30" i="1"/>
  <c r="H26" i="2"/>
  <c r="B26" i="1" s="1"/>
  <c r="F26" s="1"/>
  <c r="G28" i="2" l="1"/>
  <c r="D28"/>
  <c r="E28" s="1"/>
  <c r="B28"/>
  <c r="A31" i="1"/>
  <c r="D30"/>
  <c r="C30"/>
  <c r="K30" i="2"/>
  <c r="I30" s="1"/>
  <c r="A30"/>
  <c r="J29"/>
  <c r="C29"/>
  <c r="F29"/>
  <c r="E29" i="1"/>
  <c r="H27" i="2"/>
  <c r="B27" i="1" s="1"/>
  <c r="F27" s="1"/>
  <c r="E30" l="1"/>
  <c r="A32"/>
  <c r="K31" i="2"/>
  <c r="I31" s="1"/>
  <c r="A31"/>
  <c r="C31" i="1"/>
  <c r="E31" s="1"/>
  <c r="D31"/>
  <c r="G29" i="2"/>
  <c r="B29"/>
  <c r="D29"/>
  <c r="E29" s="1"/>
  <c r="F30"/>
  <c r="J30"/>
  <c r="C30"/>
  <c r="H28"/>
  <c r="B28" i="1" s="1"/>
  <c r="F28" s="1"/>
  <c r="D30" i="2" l="1"/>
  <c r="B30"/>
  <c r="G30"/>
  <c r="F31"/>
  <c r="C31"/>
  <c r="J31"/>
  <c r="K32"/>
  <c r="I32" s="1"/>
  <c r="D32" i="1"/>
  <c r="C32"/>
  <c r="A33"/>
  <c r="A32" i="2"/>
  <c r="E30"/>
  <c r="H29"/>
  <c r="B29" i="1" s="1"/>
  <c r="F29" s="1"/>
  <c r="A34" l="1"/>
  <c r="C33"/>
  <c r="A33" i="2"/>
  <c r="D33" i="1"/>
  <c r="K33" i="2"/>
  <c r="I33" s="1"/>
  <c r="B31"/>
  <c r="G31"/>
  <c r="D31"/>
  <c r="J32"/>
  <c r="F32"/>
  <c r="C32"/>
  <c r="H30"/>
  <c r="B30" i="1" s="1"/>
  <c r="F30" s="1"/>
  <c r="E32"/>
  <c r="E31" i="2"/>
  <c r="G32" l="1"/>
  <c r="D32"/>
  <c r="E32" s="1"/>
  <c r="B32"/>
  <c r="C33"/>
  <c r="F33"/>
  <c r="J33"/>
  <c r="A35" i="1"/>
  <c r="C34"/>
  <c r="K34" i="2"/>
  <c r="I34" s="1"/>
  <c r="D34" i="1"/>
  <c r="A34" i="2"/>
  <c r="H31"/>
  <c r="B31" i="1" s="1"/>
  <c r="F31" s="1"/>
  <c r="E33"/>
  <c r="B33" i="2" l="1"/>
  <c r="G33"/>
  <c r="D33"/>
  <c r="F34"/>
  <c r="C34"/>
  <c r="J34"/>
  <c r="K35"/>
  <c r="I35" s="1"/>
  <c r="D35" i="1"/>
  <c r="C35"/>
  <c r="A36"/>
  <c r="A35" i="2"/>
  <c r="E34" i="1"/>
  <c r="E33" i="2"/>
  <c r="H32"/>
  <c r="B32" i="1" s="1"/>
  <c r="F32" s="1"/>
  <c r="D36" l="1"/>
  <c r="C36"/>
  <c r="A36" i="2"/>
  <c r="A37" i="1"/>
  <c r="K36" i="2"/>
  <c r="I36" s="1"/>
  <c r="G34"/>
  <c r="D34"/>
  <c r="E34" s="1"/>
  <c r="B34"/>
  <c r="C35"/>
  <c r="J35"/>
  <c r="F35"/>
  <c r="E35" i="1"/>
  <c r="H33" i="2"/>
  <c r="B33" i="1" s="1"/>
  <c r="F33" s="1"/>
  <c r="E36" l="1"/>
  <c r="H34" i="2"/>
  <c r="B34" i="1" s="1"/>
  <c r="F34" s="1"/>
  <c r="B35" i="2"/>
  <c r="G35"/>
  <c r="D35"/>
  <c r="E35" s="1"/>
  <c r="K37"/>
  <c r="I37" s="1"/>
  <c r="D37" i="1"/>
  <c r="A37" i="2"/>
  <c r="A38" i="1"/>
  <c r="C37"/>
  <c r="J36" i="2"/>
  <c r="F36"/>
  <c r="C36"/>
  <c r="D36" l="1"/>
  <c r="E36" s="1"/>
  <c r="G36"/>
  <c r="B36"/>
  <c r="D38" i="1"/>
  <c r="A39"/>
  <c r="C38"/>
  <c r="E38" s="1"/>
  <c r="K38" i="2"/>
  <c r="I38" s="1"/>
  <c r="A38"/>
  <c r="H35"/>
  <c r="B35" i="1" s="1"/>
  <c r="F35" s="1"/>
  <c r="J37" i="2"/>
  <c r="F37"/>
  <c r="C37"/>
  <c r="E37" i="1"/>
  <c r="J38" i="2" l="1"/>
  <c r="C38"/>
  <c r="F38"/>
  <c r="A40" i="1"/>
  <c r="K39" i="2"/>
  <c r="I39" s="1"/>
  <c r="C39" i="1"/>
  <c r="D39"/>
  <c r="A39" i="2"/>
  <c r="H36"/>
  <c r="B36" i="1" s="1"/>
  <c r="F36" s="1"/>
  <c r="G37" i="2"/>
  <c r="D37"/>
  <c r="E37" s="1"/>
  <c r="B37"/>
  <c r="E39" i="1" l="1"/>
  <c r="H37" i="2"/>
  <c r="B37" i="1" s="1"/>
  <c r="F37" s="1"/>
  <c r="K40" i="2"/>
  <c r="I40" s="1"/>
  <c r="C40" i="1"/>
  <c r="D40"/>
  <c r="A41"/>
  <c r="A40" i="2"/>
  <c r="C39"/>
  <c r="F39"/>
  <c r="J39"/>
  <c r="G38"/>
  <c r="B38"/>
  <c r="D38"/>
  <c r="E38" s="1"/>
  <c r="E40" i="1" l="1"/>
  <c r="G39" i="2"/>
  <c r="B39"/>
  <c r="D39"/>
  <c r="A41"/>
  <c r="A42" i="1"/>
  <c r="C41"/>
  <c r="K41" i="2"/>
  <c r="I41" s="1"/>
  <c r="D41" i="1"/>
  <c r="F40" i="2"/>
  <c r="C40"/>
  <c r="J40"/>
  <c r="H38"/>
  <c r="B38" i="1" s="1"/>
  <c r="F38" s="1"/>
  <c r="E39" i="2"/>
  <c r="H39" l="1"/>
  <c r="B39" i="1" s="1"/>
  <c r="F39" s="1"/>
  <c r="G40" i="2"/>
  <c r="B40"/>
  <c r="D40"/>
  <c r="E40" s="1"/>
  <c r="F41"/>
  <c r="J41"/>
  <c r="C41"/>
  <c r="A43" i="1"/>
  <c r="K42" i="2"/>
  <c r="I42" s="1"/>
  <c r="C42" i="1"/>
  <c r="A42" i="2"/>
  <c r="D42" i="1"/>
  <c r="E41"/>
  <c r="H40" i="2" l="1"/>
  <c r="B40" i="1" s="1"/>
  <c r="F40" s="1"/>
  <c r="J42" i="2"/>
  <c r="C42"/>
  <c r="F42"/>
  <c r="K43"/>
  <c r="I43" s="1"/>
  <c r="C43" i="1"/>
  <c r="D43"/>
  <c r="A44"/>
  <c r="A43" i="2"/>
  <c r="D41"/>
  <c r="E41" s="1"/>
  <c r="G41"/>
  <c r="B41"/>
  <c r="E42" i="1"/>
  <c r="J43" i="2" l="1"/>
  <c r="C43"/>
  <c r="F43"/>
  <c r="K44"/>
  <c r="I44" s="1"/>
  <c r="C44" i="1"/>
  <c r="A44" i="2"/>
  <c r="D44" i="1"/>
  <c r="A45"/>
  <c r="G42" i="2"/>
  <c r="B42"/>
  <c r="D42"/>
  <c r="E42" s="1"/>
  <c r="H41"/>
  <c r="B41" i="1" s="1"/>
  <c r="F41" s="1"/>
  <c r="E43"/>
  <c r="H42" i="2" l="1"/>
  <c r="B42" i="1" s="1"/>
  <c r="F42" s="1"/>
  <c r="K45" i="2"/>
  <c r="I45" s="1"/>
  <c r="A45"/>
  <c r="D45" i="1"/>
  <c r="A46"/>
  <c r="C45"/>
  <c r="E45" s="1"/>
  <c r="C44" i="2"/>
  <c r="F44"/>
  <c r="J44"/>
  <c r="D43"/>
  <c r="E43" s="1"/>
  <c r="G43"/>
  <c r="B43"/>
  <c r="E44" i="1"/>
  <c r="D44" i="2" l="1"/>
  <c r="E44" s="1"/>
  <c r="G44"/>
  <c r="B44"/>
  <c r="A47" i="1"/>
  <c r="A46" i="2"/>
  <c r="K46"/>
  <c r="I46" s="1"/>
  <c r="D46" i="1"/>
  <c r="C46"/>
  <c r="F45" i="2"/>
  <c r="C45"/>
  <c r="J45"/>
  <c r="H43"/>
  <c r="B43" i="1" s="1"/>
  <c r="F43" s="1"/>
  <c r="E46" l="1"/>
  <c r="C46" i="2"/>
  <c r="J46"/>
  <c r="F46"/>
  <c r="C47" i="1"/>
  <c r="D47"/>
  <c r="A47" i="2"/>
  <c r="A48" i="1"/>
  <c r="K47" i="2"/>
  <c r="I47" s="1"/>
  <c r="G45"/>
  <c r="B45"/>
  <c r="D45"/>
  <c r="E45" s="1"/>
  <c r="H44"/>
  <c r="B44" i="1" s="1"/>
  <c r="F44" s="1"/>
  <c r="E47" l="1"/>
  <c r="H45" i="2"/>
  <c r="B45" i="1" s="1"/>
  <c r="F45" s="1"/>
  <c r="C47" i="2"/>
  <c r="F47"/>
  <c r="J47"/>
  <c r="B46"/>
  <c r="G46"/>
  <c r="D46"/>
  <c r="E46" s="1"/>
  <c r="C48" i="1"/>
  <c r="A48" i="2"/>
  <c r="A49" i="1"/>
  <c r="K48" i="2"/>
  <c r="I48" s="1"/>
  <c r="D48" i="1"/>
  <c r="J48" i="2" l="1"/>
  <c r="F48"/>
  <c r="C48"/>
  <c r="A49"/>
  <c r="A50" i="1"/>
  <c r="K49" i="2"/>
  <c r="I49" s="1"/>
  <c r="C49" i="1"/>
  <c r="D49"/>
  <c r="G47" i="2"/>
  <c r="B47"/>
  <c r="D47"/>
  <c r="E47" s="1"/>
  <c r="H46"/>
  <c r="B46" i="1" s="1"/>
  <c r="F46" s="1"/>
  <c r="E48"/>
  <c r="H47" i="2" l="1"/>
  <c r="B47" i="1" s="1"/>
  <c r="F47" s="1"/>
  <c r="C49" i="2"/>
  <c r="F49"/>
  <c r="J49"/>
  <c r="D50" i="1"/>
  <c r="A51"/>
  <c r="C50"/>
  <c r="E50" s="1"/>
  <c r="K50" i="2"/>
  <c r="I50" s="1"/>
  <c r="A50"/>
  <c r="B48"/>
  <c r="D48"/>
  <c r="E48" s="1"/>
  <c r="G48"/>
  <c r="E49" i="1"/>
  <c r="F50" i="2" l="1"/>
  <c r="C50"/>
  <c r="J50"/>
  <c r="A52" i="1"/>
  <c r="K51" i="2"/>
  <c r="I51" s="1"/>
  <c r="C51" i="1"/>
  <c r="D51"/>
  <c r="A51" i="2"/>
  <c r="G49"/>
  <c r="B49"/>
  <c r="D49"/>
  <c r="E49" s="1"/>
  <c r="H48"/>
  <c r="B48" i="1" s="1"/>
  <c r="F48" s="1"/>
  <c r="E51" l="1"/>
  <c r="H49" i="2"/>
  <c r="B49" i="1" s="1"/>
  <c r="F49" s="1"/>
  <c r="D52"/>
  <c r="K52" i="2"/>
  <c r="I52" s="1"/>
  <c r="A52"/>
  <c r="C52" i="1"/>
  <c r="A53"/>
  <c r="J51" i="2"/>
  <c r="F51"/>
  <c r="C51"/>
  <c r="D50"/>
  <c r="E50" s="1"/>
  <c r="G50"/>
  <c r="B50"/>
  <c r="E52" i="1" l="1"/>
  <c r="B51" i="2"/>
  <c r="D51"/>
  <c r="E51" s="1"/>
  <c r="G51"/>
  <c r="F52"/>
  <c r="J52"/>
  <c r="C52"/>
  <c r="A53"/>
  <c r="K53"/>
  <c r="I53" s="1"/>
  <c r="D53" i="1"/>
  <c r="C53"/>
  <c r="A54"/>
  <c r="H50" i="2"/>
  <c r="B50" i="1" s="1"/>
  <c r="F50" s="1"/>
  <c r="E53" l="1"/>
  <c r="C53" i="2"/>
  <c r="J53"/>
  <c r="F53"/>
  <c r="K54"/>
  <c r="I54" s="1"/>
  <c r="A54"/>
  <c r="D54" i="1"/>
  <c r="A55"/>
  <c r="C54"/>
  <c r="E54" s="1"/>
  <c r="D52" i="2"/>
  <c r="E52" s="1"/>
  <c r="G52"/>
  <c r="B52"/>
  <c r="H51"/>
  <c r="B51" i="1" s="1"/>
  <c r="F51" s="1"/>
  <c r="F54" i="2" l="1"/>
  <c r="C54"/>
  <c r="J54"/>
  <c r="G53"/>
  <c r="D53"/>
  <c r="E53" s="1"/>
  <c r="B53"/>
  <c r="A56" i="1"/>
  <c r="A55" i="2"/>
  <c r="C55" i="1"/>
  <c r="K55" i="2"/>
  <c r="I55" s="1"/>
  <c r="D55" i="1"/>
  <c r="H52" i="2"/>
  <c r="B52" i="1" s="1"/>
  <c r="F52" s="1"/>
  <c r="H53" i="2" l="1"/>
  <c r="B53" i="1" s="1"/>
  <c r="F53" s="1"/>
  <c r="C55" i="2"/>
  <c r="F55"/>
  <c r="J55"/>
  <c r="A57" i="1"/>
  <c r="K56" i="2"/>
  <c r="I56" s="1"/>
  <c r="C56" i="1"/>
  <c r="D56"/>
  <c r="A56" i="2"/>
  <c r="G54"/>
  <c r="B54"/>
  <c r="D54"/>
  <c r="E54" s="1"/>
  <c r="E55" i="1"/>
  <c r="E56" l="1"/>
  <c r="H54" i="2"/>
  <c r="B54" i="1" s="1"/>
  <c r="F54" s="1"/>
  <c r="K57" i="2"/>
  <c r="I57" s="1"/>
  <c r="C57" i="1"/>
  <c r="D57"/>
  <c r="A58"/>
  <c r="A57" i="2"/>
  <c r="J56"/>
  <c r="F56"/>
  <c r="C56"/>
  <c r="D55"/>
  <c r="E55" s="1"/>
  <c r="B55"/>
  <c r="G55"/>
  <c r="E57" i="1" l="1"/>
  <c r="H55" i="2"/>
  <c r="B55" i="1" s="1"/>
  <c r="F55" s="1"/>
  <c r="G56" i="2"/>
  <c r="B56"/>
  <c r="D56"/>
  <c r="E56" s="1"/>
  <c r="D58" i="1"/>
  <c r="K58" i="2"/>
  <c r="I58" s="1"/>
  <c r="C58" i="1"/>
  <c r="E58" s="1"/>
  <c r="A58" i="2"/>
  <c r="A59" i="1"/>
  <c r="F57" i="2"/>
  <c r="J57"/>
  <c r="C57"/>
  <c r="H56" l="1"/>
  <c r="B56" i="1" s="1"/>
  <c r="F56" s="1"/>
  <c r="B57" i="2"/>
  <c r="D57"/>
  <c r="G57"/>
  <c r="D59" i="1"/>
  <c r="C59"/>
  <c r="A60"/>
  <c r="A59" i="2"/>
  <c r="K59"/>
  <c r="I59" s="1"/>
  <c r="J58"/>
  <c r="F58"/>
  <c r="C58"/>
  <c r="E57"/>
  <c r="F59" l="1"/>
  <c r="C59"/>
  <c r="J59"/>
  <c r="K60"/>
  <c r="I60" s="1"/>
  <c r="C60" i="1"/>
  <c r="D60"/>
  <c r="A61"/>
  <c r="A60" i="2"/>
  <c r="G58"/>
  <c r="B58"/>
  <c r="D58"/>
  <c r="E58" s="1"/>
  <c r="E59" i="1"/>
  <c r="H57" i="2"/>
  <c r="B57" i="1" s="1"/>
  <c r="F57" s="1"/>
  <c r="J60" i="2" l="1"/>
  <c r="F60"/>
  <c r="C60"/>
  <c r="K61"/>
  <c r="I61" s="1"/>
  <c r="C61" i="1"/>
  <c r="D61"/>
  <c r="A61" i="2"/>
  <c r="A62" i="1"/>
  <c r="G59" i="2"/>
  <c r="D59"/>
  <c r="E59" s="1"/>
  <c r="B59"/>
  <c r="H58"/>
  <c r="B58" i="1" s="1"/>
  <c r="F58" s="1"/>
  <c r="E60"/>
  <c r="A63" l="1"/>
  <c r="C62"/>
  <c r="A62" i="2"/>
  <c r="D62" i="1"/>
  <c r="K62" i="2"/>
  <c r="I62" s="1"/>
  <c r="J61"/>
  <c r="C61"/>
  <c r="F61"/>
  <c r="G60"/>
  <c r="D60"/>
  <c r="B60"/>
  <c r="H59"/>
  <c r="B59" i="1" s="1"/>
  <c r="F59" s="1"/>
  <c r="E61"/>
  <c r="E60" i="2"/>
  <c r="D61" l="1"/>
  <c r="E61" s="1"/>
  <c r="B61"/>
  <c r="G61"/>
  <c r="C62"/>
  <c r="F62"/>
  <c r="J62"/>
  <c r="K63"/>
  <c r="I63" s="1"/>
  <c r="D63" i="1"/>
  <c r="C63"/>
  <c r="A64"/>
  <c r="A63" i="2"/>
  <c r="E62" i="1"/>
  <c r="H60" i="2"/>
  <c r="B60" i="1" s="1"/>
  <c r="F60" s="1"/>
  <c r="H61" i="2" l="1"/>
  <c r="B61" i="1" s="1"/>
  <c r="F61" s="1"/>
  <c r="C64"/>
  <c r="A65"/>
  <c r="A64" i="2"/>
  <c r="K64"/>
  <c r="I64" s="1"/>
  <c r="D64" i="1"/>
  <c r="B62" i="2"/>
  <c r="D62"/>
  <c r="E62" s="1"/>
  <c r="G62"/>
  <c r="J63"/>
  <c r="C63"/>
  <c r="F63"/>
  <c r="E63" i="1"/>
  <c r="F64" i="2" l="1"/>
  <c r="J64"/>
  <c r="C64"/>
  <c r="K65"/>
  <c r="I65" s="1"/>
  <c r="D65" i="1"/>
  <c r="A65" i="2"/>
  <c r="A66" i="1"/>
  <c r="C65"/>
  <c r="G63" i="2"/>
  <c r="D63"/>
  <c r="E63" s="1"/>
  <c r="B63"/>
  <c r="H62"/>
  <c r="B62" i="1" s="1"/>
  <c r="F62" s="1"/>
  <c r="E64"/>
  <c r="E65" l="1"/>
  <c r="J65" i="2"/>
  <c r="F65"/>
  <c r="C65"/>
  <c r="D64"/>
  <c r="E64" s="1"/>
  <c r="G64"/>
  <c r="B64"/>
  <c r="C66" i="1"/>
  <c r="A67"/>
  <c r="D66"/>
  <c r="K66" i="2"/>
  <c r="I66" s="1"/>
  <c r="A66"/>
  <c r="H63"/>
  <c r="B63" i="1" s="1"/>
  <c r="F63" s="1"/>
  <c r="J66" i="2" l="1"/>
  <c r="F66"/>
  <c r="C66"/>
  <c r="C67" i="1"/>
  <c r="A68"/>
  <c r="A67" i="2"/>
  <c r="K67"/>
  <c r="I67" s="1"/>
  <c r="D67" i="1"/>
  <c r="G65" i="2"/>
  <c r="B65"/>
  <c r="D65"/>
  <c r="E65" s="1"/>
  <c r="H64"/>
  <c r="B64" i="1" s="1"/>
  <c r="F64" s="1"/>
  <c r="E66"/>
  <c r="H65" i="2" l="1"/>
  <c r="B65" i="1" s="1"/>
  <c r="F65" s="1"/>
  <c r="J67" i="2"/>
  <c r="F67"/>
  <c r="C67"/>
  <c r="A69" i="1"/>
  <c r="K68" i="2"/>
  <c r="I68" s="1"/>
  <c r="C68" i="1"/>
  <c r="D68"/>
  <c r="A68" i="2"/>
  <c r="B66"/>
  <c r="D66"/>
  <c r="E66" s="1"/>
  <c r="G66"/>
  <c r="E67" i="1"/>
  <c r="E68" l="1"/>
  <c r="K69" i="2"/>
  <c r="I69" s="1"/>
  <c r="C69" i="1"/>
  <c r="A69" i="2"/>
  <c r="D69" i="1"/>
  <c r="A70"/>
  <c r="C68" i="2"/>
  <c r="J68"/>
  <c r="F68"/>
  <c r="D67"/>
  <c r="E67" s="1"/>
  <c r="G67"/>
  <c r="B67"/>
  <c r="H66"/>
  <c r="B66" i="1" s="1"/>
  <c r="F66" s="1"/>
  <c r="B68" i="2" l="1"/>
  <c r="G68"/>
  <c r="D68"/>
  <c r="E68" s="1"/>
  <c r="A71" i="1"/>
  <c r="K70" i="2"/>
  <c r="I70" s="1"/>
  <c r="C70" i="1"/>
  <c r="D70"/>
  <c r="A70" i="2"/>
  <c r="J69"/>
  <c r="F69"/>
  <c r="C69"/>
  <c r="E69" i="1"/>
  <c r="H67" i="2"/>
  <c r="B67" i="1" s="1"/>
  <c r="F67" s="1"/>
  <c r="E70" l="1"/>
  <c r="A71" i="2"/>
  <c r="A72" i="1"/>
  <c r="K71" i="2"/>
  <c r="I71" s="1"/>
  <c r="C71" i="1"/>
  <c r="D71"/>
  <c r="B69" i="2"/>
  <c r="G69"/>
  <c r="D69"/>
  <c r="E69" s="1"/>
  <c r="C70"/>
  <c r="J70"/>
  <c r="F70"/>
  <c r="H68"/>
  <c r="B68" i="1" s="1"/>
  <c r="F68" s="1"/>
  <c r="E71" l="1"/>
  <c r="B70" i="2"/>
  <c r="D70"/>
  <c r="E70" s="1"/>
  <c r="G70"/>
  <c r="K72"/>
  <c r="I72" s="1"/>
  <c r="A72"/>
  <c r="C72" i="1"/>
  <c r="A73"/>
  <c r="D72"/>
  <c r="C71" i="2"/>
  <c r="J71"/>
  <c r="F71"/>
  <c r="H69"/>
  <c r="B69" i="1" s="1"/>
  <c r="F69" s="1"/>
  <c r="B71" i="2" l="1"/>
  <c r="G71"/>
  <c r="D71"/>
  <c r="F72"/>
  <c r="C72"/>
  <c r="J72"/>
  <c r="A74" i="1"/>
  <c r="K73" i="2"/>
  <c r="I73" s="1"/>
  <c r="C73" i="1"/>
  <c r="A73" i="2"/>
  <c r="D73" i="1"/>
  <c r="E72"/>
  <c r="E71" i="2"/>
  <c r="H70"/>
  <c r="B70" i="1" s="1"/>
  <c r="F70" s="1"/>
  <c r="J73" i="2" l="1"/>
  <c r="F73"/>
  <c r="C73"/>
  <c r="D72"/>
  <c r="E72" s="1"/>
  <c r="G72"/>
  <c r="B72"/>
  <c r="H72" s="1"/>
  <c r="B72" i="1" s="1"/>
  <c r="F72" s="1"/>
  <c r="K74" i="2"/>
  <c r="I74" s="1"/>
  <c r="C74" i="1"/>
  <c r="E74" s="1"/>
  <c r="D74"/>
  <c r="A75"/>
  <c r="A74" i="2"/>
  <c r="E73" i="1"/>
  <c r="H71" i="2"/>
  <c r="B71" i="1" s="1"/>
  <c r="F71" s="1"/>
  <c r="A76" l="1"/>
  <c r="D75"/>
  <c r="K75" i="2"/>
  <c r="I75" s="1"/>
  <c r="A75"/>
  <c r="C75" i="1"/>
  <c r="J74" i="2"/>
  <c r="F74"/>
  <c r="C74"/>
  <c r="G73"/>
  <c r="D73"/>
  <c r="E73" s="1"/>
  <c r="B73"/>
  <c r="G74" l="1"/>
  <c r="B74"/>
  <c r="D74"/>
  <c r="E74" s="1"/>
  <c r="F75"/>
  <c r="C75"/>
  <c r="J75"/>
  <c r="A76"/>
  <c r="K76"/>
  <c r="I76" s="1"/>
  <c r="C76" i="1"/>
  <c r="D76"/>
  <c r="A77"/>
  <c r="H73" i="2"/>
  <c r="B73" i="1" s="1"/>
  <c r="F73" s="1"/>
  <c r="E75"/>
  <c r="H74" i="2" l="1"/>
  <c r="B74" i="1" s="1"/>
  <c r="F74" s="1"/>
  <c r="F76" i="2"/>
  <c r="C76"/>
  <c r="J76"/>
  <c r="G75"/>
  <c r="B75"/>
  <c r="D75"/>
  <c r="E75" s="1"/>
  <c r="K77"/>
  <c r="I77" s="1"/>
  <c r="A77"/>
  <c r="D77" i="1"/>
  <c r="A78"/>
  <c r="C77"/>
  <c r="E77" s="1"/>
  <c r="E76"/>
  <c r="K78" i="2" l="1"/>
  <c r="I78" s="1"/>
  <c r="D78" i="1"/>
  <c r="C78"/>
  <c r="A79"/>
  <c r="A78" i="2"/>
  <c r="C77"/>
  <c r="F77"/>
  <c r="J77"/>
  <c r="D76"/>
  <c r="E76" s="1"/>
  <c r="B76"/>
  <c r="G76"/>
  <c r="H75"/>
  <c r="B75" i="1" s="1"/>
  <c r="F75" s="1"/>
  <c r="D77" i="2" l="1"/>
  <c r="E77" s="1"/>
  <c r="B77"/>
  <c r="G77"/>
  <c r="K79"/>
  <c r="I79" s="1"/>
  <c r="A79"/>
  <c r="A80" i="1"/>
  <c r="D79"/>
  <c r="C79"/>
  <c r="J78" i="2"/>
  <c r="C78"/>
  <c r="F78"/>
  <c r="H76"/>
  <c r="B76" i="1" s="1"/>
  <c r="F76" s="1"/>
  <c r="E78"/>
  <c r="E79" l="1"/>
  <c r="H77" i="2"/>
  <c r="B77" i="1" s="1"/>
  <c r="F77" s="1"/>
  <c r="D80"/>
  <c r="K80" i="2"/>
  <c r="I80" s="1"/>
  <c r="C80" i="1"/>
  <c r="E80" s="1"/>
  <c r="A80" i="2"/>
  <c r="A81" i="1"/>
  <c r="C79" i="2"/>
  <c r="J79"/>
  <c r="F79"/>
  <c r="G78"/>
  <c r="D78"/>
  <c r="E78" s="1"/>
  <c r="B78"/>
  <c r="C80" l="1"/>
  <c r="J80"/>
  <c r="F80"/>
  <c r="B79"/>
  <c r="G79"/>
  <c r="D79"/>
  <c r="E79" s="1"/>
  <c r="K81"/>
  <c r="I81" s="1"/>
  <c r="C81" i="1"/>
  <c r="D81"/>
  <c r="A82"/>
  <c r="A81" i="2"/>
  <c r="H78"/>
  <c r="B78" i="1" s="1"/>
  <c r="F78" s="1"/>
  <c r="E81" l="1"/>
  <c r="A82" i="2"/>
  <c r="K82"/>
  <c r="I82" s="1"/>
  <c r="D82" i="1"/>
  <c r="C82"/>
  <c r="A83"/>
  <c r="D80" i="2"/>
  <c r="E80" s="1"/>
  <c r="B80"/>
  <c r="G80"/>
  <c r="F81"/>
  <c r="C81"/>
  <c r="J81"/>
  <c r="H79"/>
  <c r="B79" i="1" s="1"/>
  <c r="F79" s="1"/>
  <c r="E82" l="1"/>
  <c r="F82" i="2"/>
  <c r="J82"/>
  <c r="C82"/>
  <c r="B81"/>
  <c r="D81"/>
  <c r="E81" s="1"/>
  <c r="G81"/>
  <c r="K83"/>
  <c r="I83" s="1"/>
  <c r="D83" i="1"/>
  <c r="C83"/>
  <c r="A84"/>
  <c r="A83" i="2"/>
  <c r="H80"/>
  <c r="B80" i="1" s="1"/>
  <c r="F80" s="1"/>
  <c r="C84" l="1"/>
  <c r="A84" i="2"/>
  <c r="A85" i="1"/>
  <c r="D84"/>
  <c r="K84" i="2"/>
  <c r="I84" s="1"/>
  <c r="D82"/>
  <c r="B82"/>
  <c r="G82"/>
  <c r="F83"/>
  <c r="C83"/>
  <c r="J83"/>
  <c r="H81"/>
  <c r="B81" i="1" s="1"/>
  <c r="F81" s="1"/>
  <c r="E83"/>
  <c r="E82" i="2"/>
  <c r="B83" l="1"/>
  <c r="G83"/>
  <c r="D83"/>
  <c r="E83" s="1"/>
  <c r="J84"/>
  <c r="F84"/>
  <c r="C84"/>
  <c r="A86" i="1"/>
  <c r="K85" i="2"/>
  <c r="I85" s="1"/>
  <c r="C85" i="1"/>
  <c r="A85" i="2"/>
  <c r="D85" i="1"/>
  <c r="H82" i="2"/>
  <c r="B82" i="1" s="1"/>
  <c r="F82" s="1"/>
  <c r="E84"/>
  <c r="J85" i="2" l="1"/>
  <c r="F85"/>
  <c r="C85"/>
  <c r="D84"/>
  <c r="E84" s="1"/>
  <c r="B84"/>
  <c r="G84"/>
  <c r="A87" i="1"/>
  <c r="D86"/>
  <c r="K86" i="2"/>
  <c r="I86" s="1"/>
  <c r="A86"/>
  <c r="C86" i="1"/>
  <c r="E85"/>
  <c r="H83" i="2"/>
  <c r="B83" i="1" s="1"/>
  <c r="F83" s="1"/>
  <c r="J86" i="2" l="1"/>
  <c r="C86"/>
  <c r="F86"/>
  <c r="K87"/>
  <c r="I87" s="1"/>
  <c r="D87" i="1"/>
  <c r="C87"/>
  <c r="A88"/>
  <c r="A87" i="2"/>
  <c r="D85"/>
  <c r="E85" s="1"/>
  <c r="G85"/>
  <c r="B85"/>
  <c r="E86" i="1"/>
  <c r="H84" i="2"/>
  <c r="B84" i="1" s="1"/>
  <c r="F84" s="1"/>
  <c r="E87" l="1"/>
  <c r="C87" i="2"/>
  <c r="J87"/>
  <c r="F87"/>
  <c r="A89" i="1"/>
  <c r="C88"/>
  <c r="K88" i="2"/>
  <c r="I88" s="1"/>
  <c r="D88" i="1"/>
  <c r="A88" i="2"/>
  <c r="G86"/>
  <c r="D86"/>
  <c r="E86" s="1"/>
  <c r="B86"/>
  <c r="H85"/>
  <c r="B85" i="1" s="1"/>
  <c r="F85" s="1"/>
  <c r="F88" i="2" l="1"/>
  <c r="C88"/>
  <c r="J88"/>
  <c r="A89"/>
  <c r="K89"/>
  <c r="I89" s="1"/>
  <c r="D89" i="1"/>
  <c r="C89"/>
  <c r="A90"/>
  <c r="D87" i="2"/>
  <c r="E87" s="1"/>
  <c r="G87"/>
  <c r="B87"/>
  <c r="H86"/>
  <c r="B86" i="1" s="1"/>
  <c r="F86" s="1"/>
  <c r="E88"/>
  <c r="D90" l="1"/>
  <c r="K90" i="2"/>
  <c r="I90" s="1"/>
  <c r="C90" i="1"/>
  <c r="E90" s="1"/>
  <c r="A90" i="2"/>
  <c r="A91" i="1"/>
  <c r="F89" i="2"/>
  <c r="J89"/>
  <c r="C89"/>
  <c r="D88"/>
  <c r="G88"/>
  <c r="B88"/>
  <c r="E88"/>
  <c r="H87"/>
  <c r="B87" i="1" s="1"/>
  <c r="F87" s="1"/>
  <c r="E89"/>
  <c r="C90" i="2" l="1"/>
  <c r="J90"/>
  <c r="F90"/>
  <c r="G89"/>
  <c r="B89"/>
  <c r="D89"/>
  <c r="D91" i="1"/>
  <c r="A91" i="2"/>
  <c r="A92" i="1"/>
  <c r="K91" i="2"/>
  <c r="I91" s="1"/>
  <c r="C91" i="1"/>
  <c r="E91" s="1"/>
  <c r="E89" i="2"/>
  <c r="H88"/>
  <c r="B88" i="1" s="1"/>
  <c r="F88" s="1"/>
  <c r="C91" i="2" l="1"/>
  <c r="F91"/>
  <c r="J91"/>
  <c r="B90"/>
  <c r="D90"/>
  <c r="E90" s="1"/>
  <c r="G90"/>
  <c r="A92"/>
  <c r="A93" i="1"/>
  <c r="K92" i="2"/>
  <c r="I92" s="1"/>
  <c r="C92" i="1"/>
  <c r="D92"/>
  <c r="H89" i="2"/>
  <c r="B89" i="1" s="1"/>
  <c r="F89" s="1"/>
  <c r="E92" l="1"/>
  <c r="A93" i="2"/>
  <c r="D93" i="1"/>
  <c r="A94"/>
  <c r="K93" i="2"/>
  <c r="I93" s="1"/>
  <c r="C93" i="1"/>
  <c r="J92" i="2"/>
  <c r="F92"/>
  <c r="C92"/>
  <c r="B91"/>
  <c r="G91"/>
  <c r="D91"/>
  <c r="E91" s="1"/>
  <c r="H90"/>
  <c r="B90" i="1" s="1"/>
  <c r="F90" s="1"/>
  <c r="B92" i="2" l="1"/>
  <c r="D92"/>
  <c r="E92" s="1"/>
  <c r="G92"/>
  <c r="C93"/>
  <c r="J93"/>
  <c r="F93"/>
  <c r="A95" i="1"/>
  <c r="C94"/>
  <c r="E94" s="1"/>
  <c r="K94" i="2"/>
  <c r="I94" s="1"/>
  <c r="A94"/>
  <c r="D94" i="1"/>
  <c r="H91" i="2"/>
  <c r="B91" i="1" s="1"/>
  <c r="F91" s="1"/>
  <c r="E93"/>
  <c r="F94" i="2" l="1"/>
  <c r="J94"/>
  <c r="C94"/>
  <c r="C95" i="1"/>
  <c r="K95" i="2"/>
  <c r="I95" s="1"/>
  <c r="A96" i="1"/>
  <c r="D95"/>
  <c r="A95" i="2"/>
  <c r="B93"/>
  <c r="D93"/>
  <c r="E93" s="1"/>
  <c r="G93"/>
  <c r="H92"/>
  <c r="B92" i="1" s="1"/>
  <c r="F92" s="1"/>
  <c r="E95" l="1"/>
  <c r="D96"/>
  <c r="A96" i="2"/>
  <c r="A97" i="1"/>
  <c r="K96" i="2"/>
  <c r="I96" s="1"/>
  <c r="C96" i="1"/>
  <c r="E96" s="1"/>
  <c r="D94" i="2"/>
  <c r="E94" s="1"/>
  <c r="B94"/>
  <c r="G94"/>
  <c r="J95"/>
  <c r="F95"/>
  <c r="C95"/>
  <c r="H93"/>
  <c r="B93" i="1" s="1"/>
  <c r="F93" s="1"/>
  <c r="C96" i="2" l="1"/>
  <c r="F96"/>
  <c r="J96"/>
  <c r="B95"/>
  <c r="G95"/>
  <c r="D95"/>
  <c r="C97" i="1"/>
  <c r="A98"/>
  <c r="A97" i="2"/>
  <c r="K97"/>
  <c r="I97" s="1"/>
  <c r="D97" i="1"/>
  <c r="E95" i="2"/>
  <c r="H94"/>
  <c r="B94" i="1" s="1"/>
  <c r="F94" s="1"/>
  <c r="F97" i="2" l="1"/>
  <c r="C97"/>
  <c r="J97"/>
  <c r="D98" i="1"/>
  <c r="A99"/>
  <c r="A98" i="2"/>
  <c r="K98"/>
  <c r="I98" s="1"/>
  <c r="C98" i="1"/>
  <c r="E98" s="1"/>
  <c r="B96" i="2"/>
  <c r="G96"/>
  <c r="D96"/>
  <c r="E96" s="1"/>
  <c r="H95"/>
  <c r="B95" i="1" s="1"/>
  <c r="F95" s="1"/>
  <c r="E97"/>
  <c r="C98" i="2" l="1"/>
  <c r="F98"/>
  <c r="J98"/>
  <c r="A99"/>
  <c r="C99" i="1"/>
  <c r="A100"/>
  <c r="D99"/>
  <c r="K99" i="2"/>
  <c r="I99" s="1"/>
  <c r="D97"/>
  <c r="E97" s="1"/>
  <c r="G97"/>
  <c r="B97"/>
  <c r="H96"/>
  <c r="B96" i="1" s="1"/>
  <c r="F96" s="1"/>
  <c r="F99" i="2" l="1"/>
  <c r="C99"/>
  <c r="J99"/>
  <c r="K100"/>
  <c r="I100" s="1"/>
  <c r="C100" i="1"/>
  <c r="D100"/>
  <c r="A100" i="2"/>
  <c r="A101" i="1"/>
  <c r="B98" i="2"/>
  <c r="G98"/>
  <c r="D98"/>
  <c r="E98" s="1"/>
  <c r="H97"/>
  <c r="B97" i="1" s="1"/>
  <c r="F97" s="1"/>
  <c r="E99"/>
  <c r="D101" l="1"/>
  <c r="K101" i="2"/>
  <c r="I101" s="1"/>
  <c r="A101"/>
  <c r="C101" i="1"/>
  <c r="E101" s="1"/>
  <c r="A102"/>
  <c r="J100" i="2"/>
  <c r="F100"/>
  <c r="C100"/>
  <c r="B99"/>
  <c r="G99"/>
  <c r="D99"/>
  <c r="E99" s="1"/>
  <c r="H98"/>
  <c r="B98" i="1" s="1"/>
  <c r="F98" s="1"/>
  <c r="E100"/>
  <c r="D100" i="2" l="1"/>
  <c r="E100" s="1"/>
  <c r="B100"/>
  <c r="G100"/>
  <c r="C101"/>
  <c r="F101"/>
  <c r="J101"/>
  <c r="A102"/>
  <c r="D102" i="1"/>
  <c r="A103"/>
  <c r="K102" i="2"/>
  <c r="I102" s="1"/>
  <c r="C102" i="1"/>
  <c r="H99" i="2"/>
  <c r="B99" i="1" s="1"/>
  <c r="F99" s="1"/>
  <c r="H100" i="2" l="1"/>
  <c r="B100" i="1" s="1"/>
  <c r="F100" s="1"/>
  <c r="F102" i="2"/>
  <c r="J102"/>
  <c r="C102"/>
  <c r="D101"/>
  <c r="E101" s="1"/>
  <c r="B101"/>
  <c r="G101"/>
  <c r="C103" i="1"/>
  <c r="A104"/>
  <c r="A103" i="2"/>
  <c r="K103"/>
  <c r="I103" s="1"/>
  <c r="D103" i="1"/>
  <c r="E102"/>
  <c r="C103" i="2" l="1"/>
  <c r="F103"/>
  <c r="J103"/>
  <c r="D104" i="1"/>
  <c r="C104"/>
  <c r="A105"/>
  <c r="A104" i="2"/>
  <c r="K104"/>
  <c r="I104" s="1"/>
  <c r="B102"/>
  <c r="D102"/>
  <c r="E102" s="1"/>
  <c r="G102"/>
  <c r="E103" i="1"/>
  <c r="H101" i="2"/>
  <c r="B101" i="1" s="1"/>
  <c r="F101" s="1"/>
  <c r="C104" i="2" l="1"/>
  <c r="F104"/>
  <c r="J104"/>
  <c r="C105" i="1"/>
  <c r="A105" i="2"/>
  <c r="D105" i="1"/>
  <c r="A106"/>
  <c r="K105" i="2"/>
  <c r="I105" s="1"/>
  <c r="G103"/>
  <c r="B103"/>
  <c r="D103"/>
  <c r="H102"/>
  <c r="B102" i="1" s="1"/>
  <c r="F102" s="1"/>
  <c r="E104"/>
  <c r="E103" i="2"/>
  <c r="J105" l="1"/>
  <c r="C105"/>
  <c r="F105"/>
  <c r="K106"/>
  <c r="I106" s="1"/>
  <c r="A106"/>
  <c r="D106" i="1"/>
  <c r="A107"/>
  <c r="C106"/>
  <c r="E106" s="1"/>
  <c r="D104" i="2"/>
  <c r="E104" s="1"/>
  <c r="B104"/>
  <c r="G104"/>
  <c r="H103"/>
  <c r="B103" i="1" s="1"/>
  <c r="F103" s="1"/>
  <c r="E105"/>
  <c r="H104" i="2" l="1"/>
  <c r="B104" i="1" s="1"/>
  <c r="F104" s="1"/>
  <c r="J106" i="2"/>
  <c r="F106"/>
  <c r="C106"/>
  <c r="A107"/>
  <c r="K107"/>
  <c r="I107" s="1"/>
  <c r="D107" i="1"/>
  <c r="C107"/>
  <c r="A108"/>
  <c r="G105" i="2"/>
  <c r="B105"/>
  <c r="D105"/>
  <c r="E105" s="1"/>
  <c r="H105" l="1"/>
  <c r="B105" i="1" s="1"/>
  <c r="F105" s="1"/>
  <c r="K108" i="2"/>
  <c r="I108" s="1"/>
  <c r="A108"/>
  <c r="C108" i="1"/>
  <c r="A109"/>
  <c r="D108"/>
  <c r="F107" i="2"/>
  <c r="J107"/>
  <c r="C107"/>
  <c r="B106"/>
  <c r="G106"/>
  <c r="D106"/>
  <c r="E106" s="1"/>
  <c r="E107" i="1"/>
  <c r="D109" l="1"/>
  <c r="A110"/>
  <c r="K109" i="2"/>
  <c r="I109" s="1"/>
  <c r="C109" i="1"/>
  <c r="A109" i="2"/>
  <c r="B107"/>
  <c r="D107"/>
  <c r="E107" s="1"/>
  <c r="G107"/>
  <c r="F108"/>
  <c r="J108"/>
  <c r="C108"/>
  <c r="H106"/>
  <c r="B106" i="1" s="1"/>
  <c r="F106" s="1"/>
  <c r="E108"/>
  <c r="E109" l="1"/>
  <c r="G108" i="2"/>
  <c r="D108"/>
  <c r="E108" s="1"/>
  <c r="B108"/>
  <c r="K110"/>
  <c r="I110" s="1"/>
  <c r="A111" i="1"/>
  <c r="A110" i="2"/>
  <c r="C110" i="1"/>
  <c r="D110"/>
  <c r="J109" i="2"/>
  <c r="F109"/>
  <c r="C109"/>
  <c r="H107"/>
  <c r="B107" i="1" s="1"/>
  <c r="F107" s="1"/>
  <c r="J110" i="2" l="1"/>
  <c r="F110"/>
  <c r="C110"/>
  <c r="D109"/>
  <c r="B109"/>
  <c r="G109"/>
  <c r="K111"/>
  <c r="I111" s="1"/>
  <c r="C111" i="1"/>
  <c r="A111" i="2"/>
  <c r="A112" i="1"/>
  <c r="D111"/>
  <c r="E109" i="2"/>
  <c r="E110" i="1"/>
  <c r="H108" i="2"/>
  <c r="B108" i="1" s="1"/>
  <c r="F108" s="1"/>
  <c r="E111" l="1"/>
  <c r="A113"/>
  <c r="D112"/>
  <c r="C112"/>
  <c r="K112" i="2"/>
  <c r="I112" s="1"/>
  <c r="A112"/>
  <c r="C111"/>
  <c r="F111"/>
  <c r="J111"/>
  <c r="B110"/>
  <c r="G110"/>
  <c r="D110"/>
  <c r="E110" s="1"/>
  <c r="H109"/>
  <c r="B109" i="1" s="1"/>
  <c r="F109" s="1"/>
  <c r="B111" i="2" l="1"/>
  <c r="G111"/>
  <c r="D111"/>
  <c r="E111" s="1"/>
  <c r="C112"/>
  <c r="F112"/>
  <c r="J112"/>
  <c r="A113"/>
  <c r="A114" i="1"/>
  <c r="K113" i="2"/>
  <c r="I113" s="1"/>
  <c r="C113" i="1"/>
  <c r="D113"/>
  <c r="H110" i="2"/>
  <c r="B110" i="1" s="1"/>
  <c r="F110" s="1"/>
  <c r="E112"/>
  <c r="E113" l="1"/>
  <c r="A114" i="2"/>
  <c r="C114" i="1"/>
  <c r="A115"/>
  <c r="D114"/>
  <c r="K114" i="2"/>
  <c r="I114" s="1"/>
  <c r="G112"/>
  <c r="D112"/>
  <c r="E112" s="1"/>
  <c r="B112"/>
  <c r="F113"/>
  <c r="C113"/>
  <c r="J113"/>
  <c r="H111"/>
  <c r="B111" i="1" s="1"/>
  <c r="F111" s="1"/>
  <c r="D113" i="2" l="1"/>
  <c r="B113"/>
  <c r="G113"/>
  <c r="J114"/>
  <c r="F114"/>
  <c r="C114"/>
  <c r="A116" i="1"/>
  <c r="D115"/>
  <c r="K115" i="2"/>
  <c r="I115" s="1"/>
  <c r="A115"/>
  <c r="C115" i="1"/>
  <c r="E113" i="2"/>
  <c r="H112"/>
  <c r="B112" i="1" s="1"/>
  <c r="F112" s="1"/>
  <c r="E114"/>
  <c r="D114" i="2" l="1"/>
  <c r="G114"/>
  <c r="B114"/>
  <c r="J115"/>
  <c r="C115"/>
  <c r="F115"/>
  <c r="C116" i="1"/>
  <c r="A117"/>
  <c r="A116" i="2"/>
  <c r="K116"/>
  <c r="I116" s="1"/>
  <c r="D116" i="1"/>
  <c r="E114" i="2"/>
  <c r="H113"/>
  <c r="B113" i="1" s="1"/>
  <c r="F113" s="1"/>
  <c r="E115"/>
  <c r="C116" i="2" l="1"/>
  <c r="F116"/>
  <c r="J116"/>
  <c r="D117" i="1"/>
  <c r="C117"/>
  <c r="A118"/>
  <c r="A117" i="2"/>
  <c r="K117"/>
  <c r="I117" s="1"/>
  <c r="D115"/>
  <c r="B115"/>
  <c r="G115"/>
  <c r="E116" i="1"/>
  <c r="E115" i="2"/>
  <c r="H114"/>
  <c r="B114" i="1" s="1"/>
  <c r="F114" s="1"/>
  <c r="H115" i="2" l="1"/>
  <c r="B115" i="1" s="1"/>
  <c r="F115" s="1"/>
  <c r="J117" i="2"/>
  <c r="C117"/>
  <c r="F117"/>
  <c r="A119" i="1"/>
  <c r="K118" i="2"/>
  <c r="I118" s="1"/>
  <c r="A118"/>
  <c r="D118" i="1"/>
  <c r="C118"/>
  <c r="D116" i="2"/>
  <c r="E116" s="1"/>
  <c r="G116"/>
  <c r="B116"/>
  <c r="E117" i="1"/>
  <c r="E118" l="1"/>
  <c r="C119"/>
  <c r="K119" i="2"/>
  <c r="I119" s="1"/>
  <c r="A120" i="1"/>
  <c r="D119"/>
  <c r="A119" i="2"/>
  <c r="F118"/>
  <c r="J118"/>
  <c r="C118"/>
  <c r="D117"/>
  <c r="E117" s="1"/>
  <c r="B117"/>
  <c r="G117"/>
  <c r="H116"/>
  <c r="B116" i="1" s="1"/>
  <c r="F116" s="1"/>
  <c r="C119" i="2" l="1"/>
  <c r="F119"/>
  <c r="J119"/>
  <c r="D118"/>
  <c r="E118" s="1"/>
  <c r="G118"/>
  <c r="B118"/>
  <c r="A120"/>
  <c r="C120" i="1"/>
  <c r="K120" i="2"/>
  <c r="I120" s="1"/>
  <c r="D120" i="1"/>
  <c r="A121"/>
  <c r="H117" i="2"/>
  <c r="B117" i="1" s="1"/>
  <c r="F117" s="1"/>
  <c r="E119"/>
  <c r="H118" i="2" l="1"/>
  <c r="B118" i="1" s="1"/>
  <c r="F118" s="1"/>
  <c r="A121" i="2"/>
  <c r="A122" i="1"/>
  <c r="C121"/>
  <c r="K121" i="2"/>
  <c r="I121" s="1"/>
  <c r="D121" i="1"/>
  <c r="F120" i="2"/>
  <c r="C120"/>
  <c r="J120"/>
  <c r="G119"/>
  <c r="B119"/>
  <c r="D119"/>
  <c r="E119" s="1"/>
  <c r="E120" i="1"/>
  <c r="H119" i="2" l="1"/>
  <c r="B119" i="1" s="1"/>
  <c r="F119" s="1"/>
  <c r="B120" i="2"/>
  <c r="G120"/>
  <c r="D120"/>
  <c r="E120" s="1"/>
  <c r="J121"/>
  <c r="C121"/>
  <c r="F121"/>
  <c r="A122"/>
  <c r="K122"/>
  <c r="I122" s="1"/>
  <c r="C122" i="1"/>
  <c r="A123"/>
  <c r="D122"/>
  <c r="E121"/>
  <c r="A124" l="1"/>
  <c r="D123"/>
  <c r="K123" i="2"/>
  <c r="I123" s="1"/>
  <c r="A123"/>
  <c r="C123" i="1"/>
  <c r="F122" i="2"/>
  <c r="J122"/>
  <c r="C122"/>
  <c r="G121"/>
  <c r="B121"/>
  <c r="H121" s="1"/>
  <c r="B121" i="1" s="1"/>
  <c r="F121" s="1"/>
  <c r="D121" i="2"/>
  <c r="E121" s="1"/>
  <c r="E122" i="1"/>
  <c r="H120" i="2"/>
  <c r="B120" i="1" s="1"/>
  <c r="F120" s="1"/>
  <c r="G122" i="2" l="1"/>
  <c r="B122"/>
  <c r="D122"/>
  <c r="E122" s="1"/>
  <c r="J123"/>
  <c r="F123"/>
  <c r="C123"/>
  <c r="A125" i="1"/>
  <c r="K124" i="2"/>
  <c r="I124" s="1"/>
  <c r="A124"/>
  <c r="C124" i="1"/>
  <c r="D124"/>
  <c r="E123"/>
  <c r="E124" l="1"/>
  <c r="H122" i="2"/>
  <c r="B122" i="1" s="1"/>
  <c r="F122" s="1"/>
  <c r="C124" i="2"/>
  <c r="F124"/>
  <c r="J124"/>
  <c r="D123"/>
  <c r="E123" s="1"/>
  <c r="B123"/>
  <c r="G123"/>
  <c r="D125" i="1"/>
  <c r="A126"/>
  <c r="C125"/>
  <c r="K125" i="2"/>
  <c r="I125" s="1"/>
  <c r="A125"/>
  <c r="E125" i="1" l="1"/>
  <c r="F125" i="2"/>
  <c r="C125"/>
  <c r="J125"/>
  <c r="A127" i="1"/>
  <c r="C126"/>
  <c r="K126" i="2"/>
  <c r="I126" s="1"/>
  <c r="A126"/>
  <c r="D126" i="1"/>
  <c r="D124" i="2"/>
  <c r="E124" s="1"/>
  <c r="G124"/>
  <c r="B124"/>
  <c r="H123"/>
  <c r="B123" i="1" s="1"/>
  <c r="F123" s="1"/>
  <c r="C126" i="2" l="1"/>
  <c r="J126"/>
  <c r="F126"/>
  <c r="K127"/>
  <c r="I127" s="1"/>
  <c r="C127" i="1"/>
  <c r="A127" i="2"/>
  <c r="D127" i="1"/>
  <c r="A128"/>
  <c r="D125" i="2"/>
  <c r="E125" s="1"/>
  <c r="G125"/>
  <c r="B125"/>
  <c r="H124"/>
  <c r="B124" i="1" s="1"/>
  <c r="F124" s="1"/>
  <c r="E126"/>
  <c r="C128" l="1"/>
  <c r="A128" i="2"/>
  <c r="A129" i="1"/>
  <c r="D128"/>
  <c r="K128" i="2"/>
  <c r="I128" s="1"/>
  <c r="J127"/>
  <c r="F127"/>
  <c r="C127"/>
  <c r="B126"/>
  <c r="D126"/>
  <c r="E126" s="1"/>
  <c r="G126"/>
  <c r="H125"/>
  <c r="B125" i="1" s="1"/>
  <c r="F125" s="1"/>
  <c r="E127"/>
  <c r="D127" i="2" l="1"/>
  <c r="G127"/>
  <c r="B127"/>
  <c r="C128"/>
  <c r="J128"/>
  <c r="F128"/>
  <c r="K129"/>
  <c r="I129" s="1"/>
  <c r="A129"/>
  <c r="C129" i="1"/>
  <c r="A130"/>
  <c r="D129"/>
  <c r="E127" i="2"/>
  <c r="H126"/>
  <c r="B126" i="1" s="1"/>
  <c r="F126" s="1"/>
  <c r="E128"/>
  <c r="A131" l="1"/>
  <c r="D130"/>
  <c r="K130" i="2"/>
  <c r="I130" s="1"/>
  <c r="A130"/>
  <c r="C130" i="1"/>
  <c r="C129" i="2"/>
  <c r="F129"/>
  <c r="J129"/>
  <c r="D128"/>
  <c r="E128" s="1"/>
  <c r="G128"/>
  <c r="B128"/>
  <c r="E129" i="1"/>
  <c r="H127" i="2"/>
  <c r="B127" i="1" s="1"/>
  <c r="F127" s="1"/>
  <c r="B129" i="2" l="1"/>
  <c r="G129"/>
  <c r="D129"/>
  <c r="F130"/>
  <c r="C130"/>
  <c r="J130"/>
  <c r="D131" i="1"/>
  <c r="K131" i="2"/>
  <c r="I131" s="1"/>
  <c r="A131"/>
  <c r="C131" i="1"/>
  <c r="E131" s="1"/>
  <c r="A132"/>
  <c r="E129" i="2"/>
  <c r="H128"/>
  <c r="B128" i="1" s="1"/>
  <c r="F128" s="1"/>
  <c r="E130"/>
  <c r="F131" i="2" l="1"/>
  <c r="J131"/>
  <c r="C131"/>
  <c r="B130"/>
  <c r="D130"/>
  <c r="E130" s="1"/>
  <c r="G130"/>
  <c r="C132" i="1"/>
  <c r="A133"/>
  <c r="D132"/>
  <c r="K132" i="2"/>
  <c r="I132" s="1"/>
  <c r="A132"/>
  <c r="H129"/>
  <c r="B129" i="1" s="1"/>
  <c r="F129" s="1"/>
  <c r="F132" i="2" l="1"/>
  <c r="J132"/>
  <c r="C132"/>
  <c r="D133" i="1"/>
  <c r="K133" i="2"/>
  <c r="I133" s="1"/>
  <c r="C133" i="1"/>
  <c r="E133" s="1"/>
  <c r="A133" i="2"/>
  <c r="A134" i="1"/>
  <c r="D131" i="2"/>
  <c r="E131" s="1"/>
  <c r="G131"/>
  <c r="B131"/>
  <c r="H130"/>
  <c r="B130" i="1" s="1"/>
  <c r="F130" s="1"/>
  <c r="E132"/>
  <c r="K134" i="2" l="1"/>
  <c r="I134" s="1"/>
  <c r="C134" i="1"/>
  <c r="D134"/>
  <c r="A135"/>
  <c r="A134" i="2"/>
  <c r="D132"/>
  <c r="E132" s="1"/>
  <c r="G132"/>
  <c r="B132"/>
  <c r="C133"/>
  <c r="F133"/>
  <c r="J133"/>
  <c r="H131"/>
  <c r="B131" i="1" s="1"/>
  <c r="F131" s="1"/>
  <c r="E134" l="1"/>
  <c r="K135" i="2"/>
  <c r="I135" s="1"/>
  <c r="C135" i="1"/>
  <c r="A136"/>
  <c r="D135"/>
  <c r="A135" i="2"/>
  <c r="D133"/>
  <c r="E133" s="1"/>
  <c r="B133"/>
  <c r="G133"/>
  <c r="J134"/>
  <c r="F134"/>
  <c r="C134"/>
  <c r="H132"/>
  <c r="B132" i="1" s="1"/>
  <c r="F132" s="1"/>
  <c r="B134" i="2" l="1"/>
  <c r="D134"/>
  <c r="E134" s="1"/>
  <c r="G134"/>
  <c r="A137" i="1"/>
  <c r="K136" i="2"/>
  <c r="I136" s="1"/>
  <c r="C136" i="1"/>
  <c r="A136" i="2"/>
  <c r="D136" i="1"/>
  <c r="J135" i="2"/>
  <c r="F135"/>
  <c r="C135"/>
  <c r="E135" i="1"/>
  <c r="H133" i="2"/>
  <c r="B133" i="1" s="1"/>
  <c r="F133" s="1"/>
  <c r="C137" l="1"/>
  <c r="A137" i="2"/>
  <c r="D137" i="1"/>
  <c r="A138"/>
  <c r="K137" i="2"/>
  <c r="I137" s="1"/>
  <c r="G135"/>
  <c r="D135"/>
  <c r="E135" s="1"/>
  <c r="B135"/>
  <c r="J136"/>
  <c r="F136"/>
  <c r="C136"/>
  <c r="E136" i="1"/>
  <c r="H134" i="2"/>
  <c r="B134" i="1" s="1"/>
  <c r="F134" s="1"/>
  <c r="H135" i="2" l="1"/>
  <c r="B135" i="1" s="1"/>
  <c r="F135" s="1"/>
  <c r="A139"/>
  <c r="D138"/>
  <c r="K138" i="2"/>
  <c r="I138" s="1"/>
  <c r="A138"/>
  <c r="C138" i="1"/>
  <c r="D136" i="2"/>
  <c r="E136" s="1"/>
  <c r="G136"/>
  <c r="B136"/>
  <c r="C137"/>
  <c r="F137"/>
  <c r="J137"/>
  <c r="E137" i="1"/>
  <c r="H136" i="2" l="1"/>
  <c r="B136" i="1" s="1"/>
  <c r="F136" s="1"/>
  <c r="B137" i="2"/>
  <c r="G137"/>
  <c r="D137"/>
  <c r="E137" s="1"/>
  <c r="C138"/>
  <c r="J138"/>
  <c r="F138"/>
  <c r="C139" i="1"/>
  <c r="A139" i="2"/>
  <c r="A140" i="1"/>
  <c r="D139"/>
  <c r="K139" i="2"/>
  <c r="I139" s="1"/>
  <c r="E138" i="1"/>
  <c r="J139" i="2" l="1"/>
  <c r="F139"/>
  <c r="C139"/>
  <c r="A140"/>
  <c r="A141" i="1"/>
  <c r="D140"/>
  <c r="K140" i="2"/>
  <c r="I140" s="1"/>
  <c r="C140" i="1"/>
  <c r="E140" s="1"/>
  <c r="D138" i="2"/>
  <c r="E138" s="1"/>
  <c r="B138"/>
  <c r="G138"/>
  <c r="E139" i="1"/>
  <c r="H137" i="2"/>
  <c r="B137" i="1" s="1"/>
  <c r="F137" s="1"/>
  <c r="J140" i="2" l="1"/>
  <c r="F140"/>
  <c r="C140"/>
  <c r="A142" i="1"/>
  <c r="K141" i="2"/>
  <c r="I141" s="1"/>
  <c r="C141" i="1"/>
  <c r="A141" i="2"/>
  <c r="D141" i="1"/>
  <c r="D139" i="2"/>
  <c r="G139"/>
  <c r="B139"/>
  <c r="H138"/>
  <c r="B138" i="1" s="1"/>
  <c r="F138" s="1"/>
  <c r="E139" i="2"/>
  <c r="D142" i="1" l="1"/>
  <c r="A143"/>
  <c r="C142"/>
  <c r="E142" s="1"/>
  <c r="K142" i="2"/>
  <c r="I142" s="1"/>
  <c r="A142"/>
  <c r="J141"/>
  <c r="C141"/>
  <c r="F141"/>
  <c r="B140"/>
  <c r="D140"/>
  <c r="E140" s="1"/>
  <c r="G140"/>
  <c r="E141" i="1"/>
  <c r="H139" i="2"/>
  <c r="B139" i="1" s="1"/>
  <c r="F139" s="1"/>
  <c r="B141" i="2" l="1"/>
  <c r="G141"/>
  <c r="D141"/>
  <c r="F142"/>
  <c r="J142"/>
  <c r="C142"/>
  <c r="C143" i="1"/>
  <c r="A144"/>
  <c r="D143"/>
  <c r="K143" i="2"/>
  <c r="I143" s="1"/>
  <c r="A143"/>
  <c r="H140"/>
  <c r="B140" i="1" s="1"/>
  <c r="F140" s="1"/>
  <c r="E141" i="2"/>
  <c r="F143" l="1"/>
  <c r="J143"/>
  <c r="C143"/>
  <c r="K144"/>
  <c r="I144" s="1"/>
  <c r="A144"/>
  <c r="C144" i="1"/>
  <c r="A145"/>
  <c r="D144"/>
  <c r="D142" i="2"/>
  <c r="E142" s="1"/>
  <c r="B142"/>
  <c r="G142"/>
  <c r="E143" i="1"/>
  <c r="H141" i="2"/>
  <c r="B141" i="1" s="1"/>
  <c r="F141" s="1"/>
  <c r="F144" i="2" l="1"/>
  <c r="C144"/>
  <c r="J144"/>
  <c r="D143"/>
  <c r="E143" s="1"/>
  <c r="B143"/>
  <c r="G143"/>
  <c r="C145" i="1"/>
  <c r="A146"/>
  <c r="A145" i="2"/>
  <c r="K145"/>
  <c r="I145" s="1"/>
  <c r="D145" i="1"/>
  <c r="H142" i="2"/>
  <c r="B142" i="1" s="1"/>
  <c r="F142" s="1"/>
  <c r="E144"/>
  <c r="J145" i="2" l="1"/>
  <c r="C145"/>
  <c r="F145"/>
  <c r="A146"/>
  <c r="K146"/>
  <c r="I146" s="1"/>
  <c r="D146" i="1"/>
  <c r="C146"/>
  <c r="A147"/>
  <c r="B144" i="2"/>
  <c r="D144"/>
  <c r="G144"/>
  <c r="E144"/>
  <c r="E145" i="1"/>
  <c r="H143" i="2"/>
  <c r="B143" i="1" s="1"/>
  <c r="F143" s="1"/>
  <c r="K147" i="2" l="1"/>
  <c r="I147" s="1"/>
  <c r="C147" i="1"/>
  <c r="D147"/>
  <c r="A147" i="2"/>
  <c r="A148" i="1"/>
  <c r="J146" i="2"/>
  <c r="C146"/>
  <c r="F146"/>
  <c r="B145"/>
  <c r="D145"/>
  <c r="E145" s="1"/>
  <c r="G145"/>
  <c r="H144"/>
  <c r="B144" i="1" s="1"/>
  <c r="F144" s="1"/>
  <c r="E146"/>
  <c r="E147" l="1"/>
  <c r="G146" i="2"/>
  <c r="B146"/>
  <c r="D146"/>
  <c r="D148" i="1"/>
  <c r="K148" i="2"/>
  <c r="I148" s="1"/>
  <c r="A148"/>
  <c r="C148" i="1"/>
  <c r="A149"/>
  <c r="C147" i="2"/>
  <c r="F147"/>
  <c r="J147"/>
  <c r="H145"/>
  <c r="B145" i="1" s="1"/>
  <c r="F145" s="1"/>
  <c r="E146" i="2"/>
  <c r="H146" l="1"/>
  <c r="B146" i="1" s="1"/>
  <c r="F146" s="1"/>
  <c r="D149"/>
  <c r="K149" i="2"/>
  <c r="I149" s="1"/>
  <c r="C149" i="1"/>
  <c r="E149" s="1"/>
  <c r="A149" i="2"/>
  <c r="A150" i="1"/>
  <c r="D147" i="2"/>
  <c r="E147" s="1"/>
  <c r="B147"/>
  <c r="G147"/>
  <c r="C148"/>
  <c r="J148"/>
  <c r="F148"/>
  <c r="E148" i="1"/>
  <c r="D148" i="2" l="1"/>
  <c r="E148" s="1"/>
  <c r="G148"/>
  <c r="B148"/>
  <c r="C149"/>
  <c r="J149"/>
  <c r="F149"/>
  <c r="K150"/>
  <c r="I150" s="1"/>
  <c r="D150" i="1"/>
  <c r="A150" i="2"/>
  <c r="A151" i="1"/>
  <c r="C150"/>
  <c r="H147" i="2"/>
  <c r="B147" i="1" s="1"/>
  <c r="F147" s="1"/>
  <c r="A152" l="1"/>
  <c r="A151" i="2"/>
  <c r="K151"/>
  <c r="I151" s="1"/>
  <c r="D151" i="1"/>
  <c r="C151"/>
  <c r="J150" i="2"/>
  <c r="C150"/>
  <c r="F150"/>
  <c r="G149"/>
  <c r="D149"/>
  <c r="E149" s="1"/>
  <c r="B149"/>
  <c r="E150" i="1"/>
  <c r="H148" i="2"/>
  <c r="B148" i="1" s="1"/>
  <c r="F148" s="1"/>
  <c r="B150" i="2" l="1"/>
  <c r="D150"/>
  <c r="E150" s="1"/>
  <c r="G150"/>
  <c r="J151"/>
  <c r="C151"/>
  <c r="F151"/>
  <c r="C152" i="1"/>
  <c r="A152" i="2"/>
  <c r="D152" i="1"/>
  <c r="A153"/>
  <c r="K152" i="2"/>
  <c r="I152" s="1"/>
  <c r="H149"/>
  <c r="B149" i="1" s="1"/>
  <c r="F149" s="1"/>
  <c r="E151"/>
  <c r="D153" l="1"/>
  <c r="K153" i="2"/>
  <c r="I153" s="1"/>
  <c r="A153"/>
  <c r="C153" i="1"/>
  <c r="E153" s="1"/>
  <c r="A154"/>
  <c r="D151" i="2"/>
  <c r="E151" s="1"/>
  <c r="B151"/>
  <c r="G151"/>
  <c r="C152"/>
  <c r="J152"/>
  <c r="F152"/>
  <c r="E152" i="1"/>
  <c r="H150" i="2"/>
  <c r="B150" i="1" s="1"/>
  <c r="F150" s="1"/>
  <c r="G152" i="2" l="1"/>
  <c r="D152"/>
  <c r="E152" s="1"/>
  <c r="B152"/>
  <c r="F153"/>
  <c r="J153"/>
  <c r="C153"/>
  <c r="A154"/>
  <c r="K154"/>
  <c r="I154" s="1"/>
  <c r="D154" i="1"/>
  <c r="C154"/>
  <c r="E154" s="1"/>
  <c r="A155"/>
  <c r="H151" i="2"/>
  <c r="B151" i="1" s="1"/>
  <c r="F151" s="1"/>
  <c r="F154" i="2" l="1"/>
  <c r="J154"/>
  <c r="C154"/>
  <c r="C155" i="1"/>
  <c r="A156"/>
  <c r="A155" i="2"/>
  <c r="K155"/>
  <c r="I155" s="1"/>
  <c r="D155" i="1"/>
  <c r="G153" i="2"/>
  <c r="D153"/>
  <c r="E153" s="1"/>
  <c r="B153"/>
  <c r="H152"/>
  <c r="B152" i="1" s="1"/>
  <c r="F152" s="1"/>
  <c r="G154" i="2" l="1"/>
  <c r="D154"/>
  <c r="E154" s="1"/>
  <c r="B154"/>
  <c r="C155"/>
  <c r="F155"/>
  <c r="J155"/>
  <c r="A157" i="1"/>
  <c r="D156"/>
  <c r="K156" i="2"/>
  <c r="I156" s="1"/>
  <c r="A156"/>
  <c r="C156" i="1"/>
  <c r="E155"/>
  <c r="H153" i="2"/>
  <c r="B153" i="1" s="1"/>
  <c r="F153" s="1"/>
  <c r="D155" i="2" l="1"/>
  <c r="E155" s="1"/>
  <c r="B155"/>
  <c r="G155"/>
  <c r="C156"/>
  <c r="J156"/>
  <c r="F156"/>
  <c r="K157"/>
  <c r="I157" s="1"/>
  <c r="D157" i="1"/>
  <c r="C157"/>
  <c r="A158"/>
  <c r="A157" i="2"/>
  <c r="E156" i="1"/>
  <c r="H154" i="2"/>
  <c r="B154" i="1" s="1"/>
  <c r="F154" s="1"/>
  <c r="H155" i="2" l="1"/>
  <c r="B155" i="1" s="1"/>
  <c r="F155" s="1"/>
  <c r="A159"/>
  <c r="C158"/>
  <c r="K158" i="2"/>
  <c r="I158" s="1"/>
  <c r="D158" i="1"/>
  <c r="A158" i="2"/>
  <c r="C157"/>
  <c r="J157"/>
  <c r="F157"/>
  <c r="G156"/>
  <c r="B156"/>
  <c r="D156"/>
  <c r="E156" s="1"/>
  <c r="E157" i="1"/>
  <c r="H156" i="2" l="1"/>
  <c r="B156" i="1" s="1"/>
  <c r="F156" s="1"/>
  <c r="B157" i="2"/>
  <c r="D157"/>
  <c r="E157" s="1"/>
  <c r="G157"/>
  <c r="C158"/>
  <c r="J158"/>
  <c r="F158"/>
  <c r="A159"/>
  <c r="A160" i="1"/>
  <c r="C159"/>
  <c r="K159" i="2"/>
  <c r="I159" s="1"/>
  <c r="D159" i="1"/>
  <c r="E158"/>
  <c r="C159" i="2" l="1"/>
  <c r="J159"/>
  <c r="F159"/>
  <c r="C160" i="1"/>
  <c r="A161"/>
  <c r="D160"/>
  <c r="K160" i="2"/>
  <c r="I160" s="1"/>
  <c r="A160"/>
  <c r="G158"/>
  <c r="D158"/>
  <c r="E158" s="1"/>
  <c r="B158"/>
  <c r="E159" i="1"/>
  <c r="H157" i="2"/>
  <c r="B157" i="1" s="1"/>
  <c r="F157" s="1"/>
  <c r="G159" i="2" l="1"/>
  <c r="D159"/>
  <c r="E159" s="1"/>
  <c r="B159"/>
  <c r="J160"/>
  <c r="F160"/>
  <c r="C160"/>
  <c r="A161"/>
  <c r="K161"/>
  <c r="I161" s="1"/>
  <c r="D161" i="1"/>
  <c r="C161"/>
  <c r="A162"/>
  <c r="E160"/>
  <c r="H158" i="2"/>
  <c r="B158" i="1" s="1"/>
  <c r="F158" s="1"/>
  <c r="E161" l="1"/>
  <c r="F161" i="2"/>
  <c r="C161"/>
  <c r="J161"/>
  <c r="B160"/>
  <c r="G160"/>
  <c r="D160"/>
  <c r="E160" s="1"/>
  <c r="A163" i="1"/>
  <c r="A162" i="2"/>
  <c r="K162"/>
  <c r="I162" s="1"/>
  <c r="D162" i="1"/>
  <c r="C162"/>
  <c r="H159" i="2"/>
  <c r="B159" i="1" s="1"/>
  <c r="F159" s="1"/>
  <c r="J162" i="2" l="1"/>
  <c r="F162"/>
  <c r="C162"/>
  <c r="D163" i="1"/>
  <c r="A163" i="2"/>
  <c r="A164" i="1"/>
  <c r="K163" i="2"/>
  <c r="I163" s="1"/>
  <c r="C163" i="1"/>
  <c r="E163" s="1"/>
  <c r="D161" i="2"/>
  <c r="E161" s="1"/>
  <c r="G161"/>
  <c r="B161"/>
  <c r="H160"/>
  <c r="B160" i="1" s="1"/>
  <c r="F160" s="1"/>
  <c r="E162"/>
  <c r="K164" i="2" l="1"/>
  <c r="I164" s="1"/>
  <c r="C164" i="1"/>
  <c r="D164"/>
  <c r="A164" i="2"/>
  <c r="A165" i="1"/>
  <c r="J163" i="2"/>
  <c r="C163"/>
  <c r="F163"/>
  <c r="B162"/>
  <c r="D162"/>
  <c r="E162" s="1"/>
  <c r="G162"/>
  <c r="H161"/>
  <c r="B161" i="1" s="1"/>
  <c r="F161" s="1"/>
  <c r="E164" l="1"/>
  <c r="B163" i="2"/>
  <c r="G163"/>
  <c r="D163"/>
  <c r="E163" s="1"/>
  <c r="C165" i="1"/>
  <c r="A166"/>
  <c r="D165"/>
  <c r="K165" i="2"/>
  <c r="I165" s="1"/>
  <c r="A165"/>
  <c r="C164"/>
  <c r="J164"/>
  <c r="F164"/>
  <c r="H162"/>
  <c r="B162" i="1" s="1"/>
  <c r="F162" s="1"/>
  <c r="D164" i="2" l="1"/>
  <c r="E164" s="1"/>
  <c r="G164"/>
  <c r="B164"/>
  <c r="F165"/>
  <c r="C165"/>
  <c r="J165"/>
  <c r="K166"/>
  <c r="I166" s="1"/>
  <c r="C166" i="1"/>
  <c r="A166" i="2"/>
  <c r="D166" i="1"/>
  <c r="A167"/>
  <c r="E165"/>
  <c r="H163" i="2"/>
  <c r="B163" i="1" s="1"/>
  <c r="F163" s="1"/>
  <c r="B165" i="2" l="1"/>
  <c r="G165"/>
  <c r="D165"/>
  <c r="C167" i="1"/>
  <c r="K167" i="2"/>
  <c r="I167" s="1"/>
  <c r="A168" i="1"/>
  <c r="D167"/>
  <c r="A167" i="2"/>
  <c r="J166"/>
  <c r="C166"/>
  <c r="F166"/>
  <c r="E166" i="1"/>
  <c r="E165" i="2"/>
  <c r="H164"/>
  <c r="B164" i="1" s="1"/>
  <c r="F164" s="1"/>
  <c r="E167" l="1"/>
  <c r="K168" i="2"/>
  <c r="I168" s="1"/>
  <c r="A169" i="1"/>
  <c r="A168" i="2"/>
  <c r="C168" i="1"/>
  <c r="D168"/>
  <c r="D166" i="2"/>
  <c r="E166" s="1"/>
  <c r="G166"/>
  <c r="B166"/>
  <c r="J167"/>
  <c r="C167"/>
  <c r="F167"/>
  <c r="H165"/>
  <c r="B165" i="1" s="1"/>
  <c r="F165" s="1"/>
  <c r="E168" l="1"/>
  <c r="H166" i="2"/>
  <c r="B166" i="1" s="1"/>
  <c r="F166" s="1"/>
  <c r="K169" i="2"/>
  <c r="I169" s="1"/>
  <c r="A169"/>
  <c r="C169" i="1"/>
  <c r="A170"/>
  <c r="D169"/>
  <c r="B167" i="2"/>
  <c r="G167"/>
  <c r="D167"/>
  <c r="E167" s="1"/>
  <c r="J168"/>
  <c r="F168"/>
  <c r="C168"/>
  <c r="A171" i="1" l="1"/>
  <c r="K170" i="2"/>
  <c r="I170" s="1"/>
  <c r="D170" i="1"/>
  <c r="C170"/>
  <c r="E170" s="1"/>
  <c r="A170" i="2"/>
  <c r="D168"/>
  <c r="E168" s="1"/>
  <c r="B168"/>
  <c r="G168"/>
  <c r="J169"/>
  <c r="C169"/>
  <c r="F169"/>
  <c r="H167"/>
  <c r="B167" i="1" s="1"/>
  <c r="F167" s="1"/>
  <c r="E169"/>
  <c r="C170" i="2" l="1"/>
  <c r="F170"/>
  <c r="J170"/>
  <c r="D169"/>
  <c r="G169"/>
  <c r="B169"/>
  <c r="D171" i="1"/>
  <c r="A171" i="2"/>
  <c r="A172" i="1"/>
  <c r="K171" i="2"/>
  <c r="I171" s="1"/>
  <c r="C171" i="1"/>
  <c r="E171" s="1"/>
  <c r="E169" i="2"/>
  <c r="H168"/>
  <c r="B168" i="1" s="1"/>
  <c r="F168" s="1"/>
  <c r="C171" i="2" l="1"/>
  <c r="F171"/>
  <c r="J171"/>
  <c r="C172" i="1"/>
  <c r="K172" i="2"/>
  <c r="I172" s="1"/>
  <c r="A172"/>
  <c r="A173" i="1"/>
  <c r="D172"/>
  <c r="G170" i="2"/>
  <c r="B170"/>
  <c r="D170"/>
  <c r="E170" s="1"/>
  <c r="H169"/>
  <c r="B169" i="1" s="1"/>
  <c r="F169" s="1"/>
  <c r="H170" i="2" l="1"/>
  <c r="B170" i="1" s="1"/>
  <c r="F170" s="1"/>
  <c r="A174"/>
  <c r="C173"/>
  <c r="K173" i="2"/>
  <c r="I173" s="1"/>
  <c r="D173" i="1"/>
  <c r="A173" i="2"/>
  <c r="C172"/>
  <c r="J172"/>
  <c r="F172"/>
  <c r="G171"/>
  <c r="D171"/>
  <c r="E171" s="1"/>
  <c r="B171"/>
  <c r="E172" i="1"/>
  <c r="B172" i="2" l="1"/>
  <c r="G172"/>
  <c r="D172"/>
  <c r="E172" s="1"/>
  <c r="C173"/>
  <c r="J173"/>
  <c r="F173"/>
  <c r="A174"/>
  <c r="A175" i="1"/>
  <c r="D174"/>
  <c r="C174"/>
  <c r="E174" s="1"/>
  <c r="K174" i="2"/>
  <c r="I174" s="1"/>
  <c r="E173" i="1"/>
  <c r="H171" i="2"/>
  <c r="B171" i="1" s="1"/>
  <c r="F171" s="1"/>
  <c r="K175" i="2" l="1"/>
  <c r="I175" s="1"/>
  <c r="D175" i="1"/>
  <c r="C175"/>
  <c r="A176"/>
  <c r="A175" i="2"/>
  <c r="C174"/>
  <c r="J174"/>
  <c r="F174"/>
  <c r="B173"/>
  <c r="G173"/>
  <c r="D173"/>
  <c r="E173" s="1"/>
  <c r="H172"/>
  <c r="B172" i="1" s="1"/>
  <c r="F172" s="1"/>
  <c r="D176" l="1"/>
  <c r="C176"/>
  <c r="K176" i="2"/>
  <c r="I176" s="1"/>
  <c r="A176"/>
  <c r="A177" i="1"/>
  <c r="B174" i="2"/>
  <c r="G174"/>
  <c r="D174"/>
  <c r="E174" s="1"/>
  <c r="F175"/>
  <c r="J175"/>
  <c r="C175"/>
  <c r="H173"/>
  <c r="B173" i="1" s="1"/>
  <c r="F173" s="1"/>
  <c r="E175"/>
  <c r="E176" l="1"/>
  <c r="D175" i="2"/>
  <c r="E175" s="1"/>
  <c r="G175"/>
  <c r="B175"/>
  <c r="D177" i="1"/>
  <c r="K177" i="2"/>
  <c r="I177" s="1"/>
  <c r="A178" i="1"/>
  <c r="C177"/>
  <c r="A177" i="2"/>
  <c r="J176"/>
  <c r="C176"/>
  <c r="F176"/>
  <c r="H174"/>
  <c r="B174" i="1" s="1"/>
  <c r="F174" s="1"/>
  <c r="K178" i="2" l="1"/>
  <c r="I178" s="1"/>
  <c r="D178" i="1"/>
  <c r="A178" i="2"/>
  <c r="A179" i="1"/>
  <c r="C178"/>
  <c r="D176" i="2"/>
  <c r="E176" s="1"/>
  <c r="G176"/>
  <c r="B176"/>
  <c r="F177"/>
  <c r="J177"/>
  <c r="C177"/>
  <c r="E177" i="1"/>
  <c r="H175" i="2"/>
  <c r="B175" i="1" s="1"/>
  <c r="F175" s="1"/>
  <c r="H176" i="2" l="1"/>
  <c r="B176" i="1" s="1"/>
  <c r="F176" s="1"/>
  <c r="G177" i="2"/>
  <c r="D177"/>
  <c r="B177"/>
  <c r="K179"/>
  <c r="I179" s="1"/>
  <c r="D179" i="1"/>
  <c r="C179"/>
  <c r="A179" i="2"/>
  <c r="A180" i="1"/>
  <c r="J178" i="2"/>
  <c r="F178"/>
  <c r="C178"/>
  <c r="E177"/>
  <c r="E178" i="1"/>
  <c r="E179" l="1"/>
  <c r="A180" i="2"/>
  <c r="K180"/>
  <c r="I180" s="1"/>
  <c r="C180" i="1"/>
  <c r="A181"/>
  <c r="D180"/>
  <c r="F179" i="2"/>
  <c r="J179"/>
  <c r="C179"/>
  <c r="G178"/>
  <c r="D178"/>
  <c r="E178" s="1"/>
  <c r="B178"/>
  <c r="H177"/>
  <c r="B177" i="1" s="1"/>
  <c r="F177" s="1"/>
  <c r="A182" l="1"/>
  <c r="C181"/>
  <c r="A181" i="2"/>
  <c r="K181"/>
  <c r="I181" s="1"/>
  <c r="D181" i="1"/>
  <c r="C180" i="2"/>
  <c r="J180"/>
  <c r="F180"/>
  <c r="G179"/>
  <c r="B179"/>
  <c r="H179" s="1"/>
  <c r="B179" i="1" s="1"/>
  <c r="F179" s="1"/>
  <c r="D179" i="2"/>
  <c r="E179" s="1"/>
  <c r="H178"/>
  <c r="B178" i="1" s="1"/>
  <c r="F178" s="1"/>
  <c r="E180"/>
  <c r="E181" l="1"/>
  <c r="F181" i="2"/>
  <c r="C181"/>
  <c r="J181"/>
  <c r="D180"/>
  <c r="E180" s="1"/>
  <c r="B180"/>
  <c r="G180"/>
  <c r="C182" i="1"/>
  <c r="K182" i="2"/>
  <c r="I182" s="1"/>
  <c r="D182" i="1"/>
  <c r="A182" i="2"/>
  <c r="A183" i="1"/>
  <c r="C182" i="2" l="1"/>
  <c r="F182"/>
  <c r="J182"/>
  <c r="C183" i="1"/>
  <c r="D183"/>
  <c r="A183" i="2"/>
  <c r="A184" i="1"/>
  <c r="K183" i="2"/>
  <c r="I183" s="1"/>
  <c r="B181"/>
  <c r="G181"/>
  <c r="D181"/>
  <c r="E181" s="1"/>
  <c r="E182" i="1"/>
  <c r="H180" i="2"/>
  <c r="B180" i="1" s="1"/>
  <c r="F180" s="1"/>
  <c r="E183" l="1"/>
  <c r="J183" i="2"/>
  <c r="F183"/>
  <c r="C183"/>
  <c r="C184" i="1"/>
  <c r="D184"/>
  <c r="A184" i="2"/>
  <c r="A185" i="1"/>
  <c r="K184" i="2"/>
  <c r="I184" s="1"/>
  <c r="G182"/>
  <c r="B182"/>
  <c r="D182"/>
  <c r="E182" s="1"/>
  <c r="H181"/>
  <c r="B181" i="1" s="1"/>
  <c r="F181" s="1"/>
  <c r="H182" i="2" l="1"/>
  <c r="B182" i="1" s="1"/>
  <c r="F182" s="1"/>
  <c r="E184"/>
  <c r="J184" i="2"/>
  <c r="F184"/>
  <c r="C184"/>
  <c r="A186" i="1"/>
  <c r="D185"/>
  <c r="K185" i="2"/>
  <c r="I185" s="1"/>
  <c r="A185"/>
  <c r="C185" i="1"/>
  <c r="E185" s="1"/>
  <c r="B183" i="2"/>
  <c r="G183"/>
  <c r="D183"/>
  <c r="E183" s="1"/>
  <c r="F185" l="1"/>
  <c r="J185"/>
  <c r="C185"/>
  <c r="D186" i="1"/>
  <c r="A186" i="2"/>
  <c r="A187" i="1"/>
  <c r="K186" i="2"/>
  <c r="I186" s="1"/>
  <c r="C186" i="1"/>
  <c r="E186" s="1"/>
  <c r="G184" i="2"/>
  <c r="D184"/>
  <c r="E184" s="1"/>
  <c r="B184"/>
  <c r="H183"/>
  <c r="B183" i="1" s="1"/>
  <c r="F183" s="1"/>
  <c r="A187" i="2" l="1"/>
  <c r="K187"/>
  <c r="I187" s="1"/>
  <c r="D187" i="1"/>
  <c r="C187"/>
  <c r="A188"/>
  <c r="G185" i="2"/>
  <c r="D185"/>
  <c r="B185"/>
  <c r="J186"/>
  <c r="F186"/>
  <c r="C186"/>
  <c r="H184"/>
  <c r="B184" i="1" s="1"/>
  <c r="F184" s="1"/>
  <c r="E185" i="2"/>
  <c r="E187" i="1" l="1"/>
  <c r="H185" i="2"/>
  <c r="B185" i="1" s="1"/>
  <c r="F185" s="1"/>
  <c r="C187" i="2"/>
  <c r="J187"/>
  <c r="F187"/>
  <c r="G186"/>
  <c r="D186"/>
  <c r="E186" s="1"/>
  <c r="B186"/>
  <c r="K188"/>
  <c r="I188" s="1"/>
  <c r="A188"/>
  <c r="D188" i="1"/>
  <c r="A189"/>
  <c r="C188"/>
  <c r="E188" s="1"/>
  <c r="H186" i="2" l="1"/>
  <c r="B186" i="1" s="1"/>
  <c r="F186" s="1"/>
  <c r="C189"/>
  <c r="D189"/>
  <c r="A189" i="2"/>
  <c r="A190" i="1"/>
  <c r="K189" i="2"/>
  <c r="I189" s="1"/>
  <c r="B187"/>
  <c r="G187"/>
  <c r="D187"/>
  <c r="E187" s="1"/>
  <c r="F188"/>
  <c r="J188"/>
  <c r="C188"/>
  <c r="D188" l="1"/>
  <c r="E188" s="1"/>
  <c r="B188"/>
  <c r="G188"/>
  <c r="C190" i="1"/>
  <c r="A190" i="2"/>
  <c r="A191" i="1"/>
  <c r="D190"/>
  <c r="K190" i="2"/>
  <c r="I190" s="1"/>
  <c r="F189"/>
  <c r="C189"/>
  <c r="J189"/>
  <c r="H187"/>
  <c r="B187" i="1" s="1"/>
  <c r="F187" s="1"/>
  <c r="E189"/>
  <c r="E190" l="1"/>
  <c r="H188" i="2"/>
  <c r="B188" i="1" s="1"/>
  <c r="F188" s="1"/>
  <c r="J190" i="2"/>
  <c r="F190"/>
  <c r="C190"/>
  <c r="C191" i="1"/>
  <c r="A191" i="2"/>
  <c r="A192" i="1"/>
  <c r="K191" i="2"/>
  <c r="I191" s="1"/>
  <c r="D191" i="1"/>
  <c r="G189" i="2"/>
  <c r="D189"/>
  <c r="E189" s="1"/>
  <c r="B189"/>
  <c r="A193" i="1" l="1"/>
  <c r="C192"/>
  <c r="D192"/>
  <c r="K192" i="2"/>
  <c r="I192" s="1"/>
  <c r="A192"/>
  <c r="F191"/>
  <c r="J191"/>
  <c r="C191"/>
  <c r="B190"/>
  <c r="D190"/>
  <c r="E190" s="1"/>
  <c r="G190"/>
  <c r="E191" i="1"/>
  <c r="H189" i="2"/>
  <c r="B189" i="1" s="1"/>
  <c r="F189" s="1"/>
  <c r="E192" l="1"/>
  <c r="J192" i="2"/>
  <c r="F192"/>
  <c r="C192"/>
  <c r="B191"/>
  <c r="G191"/>
  <c r="D191"/>
  <c r="E191" s="1"/>
  <c r="A193"/>
  <c r="A194" i="1"/>
  <c r="D193"/>
  <c r="C193"/>
  <c r="E193" s="1"/>
  <c r="K193" i="2"/>
  <c r="I193" s="1"/>
  <c r="H190"/>
  <c r="B190" i="1" s="1"/>
  <c r="F190" s="1"/>
  <c r="C194" l="1"/>
  <c r="K194" i="2"/>
  <c r="I194" s="1"/>
  <c r="A194"/>
  <c r="D194" i="1"/>
  <c r="A195"/>
  <c r="C193" i="2"/>
  <c r="J193"/>
  <c r="F193"/>
  <c r="B192"/>
  <c r="G192"/>
  <c r="D192"/>
  <c r="E192" s="1"/>
  <c r="H191"/>
  <c r="B191" i="1" s="1"/>
  <c r="F191" s="1"/>
  <c r="F194" i="2" l="1"/>
  <c r="C194"/>
  <c r="J194"/>
  <c r="G193"/>
  <c r="B193"/>
  <c r="D193"/>
  <c r="E193" s="1"/>
  <c r="K195"/>
  <c r="I195" s="1"/>
  <c r="A196" i="1"/>
  <c r="D195"/>
  <c r="A195" i="2"/>
  <c r="C195" i="1"/>
  <c r="E195" s="1"/>
  <c r="H192" i="2"/>
  <c r="B192" i="1" s="1"/>
  <c r="F192" s="1"/>
  <c r="E194"/>
  <c r="F195" i="2" l="1"/>
  <c r="J195"/>
  <c r="C195"/>
  <c r="G194"/>
  <c r="D194"/>
  <c r="E194" s="1"/>
  <c r="B194"/>
  <c r="H193"/>
  <c r="B193" i="1" s="1"/>
  <c r="F193" s="1"/>
  <c r="K196" i="2"/>
  <c r="I196" s="1"/>
  <c r="A196"/>
  <c r="D196" i="1"/>
  <c r="A197"/>
  <c r="C196"/>
  <c r="E196" s="1"/>
  <c r="C197" l="1"/>
  <c r="D197"/>
  <c r="A198"/>
  <c r="A197" i="2"/>
  <c r="K197"/>
  <c r="I197" s="1"/>
  <c r="C196"/>
  <c r="F196"/>
  <c r="J196"/>
  <c r="D195"/>
  <c r="E195" s="1"/>
  <c r="B195"/>
  <c r="G195"/>
  <c r="H194"/>
  <c r="B194" i="1" s="1"/>
  <c r="F194" s="1"/>
  <c r="E197" l="1"/>
  <c r="F197" i="2"/>
  <c r="J197"/>
  <c r="C197"/>
  <c r="A198"/>
  <c r="D198" i="1"/>
  <c r="A199"/>
  <c r="K198" i="2"/>
  <c r="I198" s="1"/>
  <c r="C198" i="1"/>
  <c r="G196" i="2"/>
  <c r="B196"/>
  <c r="D196"/>
  <c r="E196" s="1"/>
  <c r="H195"/>
  <c r="B195" i="1" s="1"/>
  <c r="F195" s="1"/>
  <c r="J198" i="2" l="1"/>
  <c r="F198"/>
  <c r="C198"/>
  <c r="K199"/>
  <c r="I199" s="1"/>
  <c r="A199"/>
  <c r="C199" i="1"/>
  <c r="A200"/>
  <c r="D199"/>
  <c r="D197" i="2"/>
  <c r="E197" s="1"/>
  <c r="B197"/>
  <c r="G197"/>
  <c r="H196"/>
  <c r="B196" i="1" s="1"/>
  <c r="F196" s="1"/>
  <c r="E198"/>
  <c r="K200" i="2" l="1"/>
  <c r="I200" s="1"/>
  <c r="A200"/>
  <c r="D200" i="1"/>
  <c r="A201"/>
  <c r="C200"/>
  <c r="E200" s="1"/>
  <c r="B198" i="2"/>
  <c r="G198"/>
  <c r="D198"/>
  <c r="J199"/>
  <c r="F199"/>
  <c r="C199"/>
  <c r="E198"/>
  <c r="H197"/>
  <c r="B197" i="1" s="1"/>
  <c r="F197" s="1"/>
  <c r="E199"/>
  <c r="D199" i="2" l="1"/>
  <c r="E199" s="1"/>
  <c r="G199"/>
  <c r="B199"/>
  <c r="J200"/>
  <c r="C200"/>
  <c r="F200"/>
  <c r="K201"/>
  <c r="I201" s="1"/>
  <c r="A202" i="1"/>
  <c r="A201" i="2"/>
  <c r="C201" i="1"/>
  <c r="D201"/>
  <c r="H198" i="2"/>
  <c r="B198" i="1" s="1"/>
  <c r="F198" s="1"/>
  <c r="H199" i="2" l="1"/>
  <c r="B199" i="1" s="1"/>
  <c r="F199" s="1"/>
  <c r="J201" i="2"/>
  <c r="F201"/>
  <c r="C201"/>
  <c r="A202"/>
  <c r="K202"/>
  <c r="I202" s="1"/>
  <c r="D202" i="1"/>
  <c r="C202"/>
  <c r="A203"/>
  <c r="D200" i="2"/>
  <c r="E200" s="1"/>
  <c r="B200"/>
  <c r="G200"/>
  <c r="E201" i="1"/>
  <c r="E202" l="1"/>
  <c r="F202" i="2"/>
  <c r="J202"/>
  <c r="C202"/>
  <c r="D201"/>
  <c r="E201" s="1"/>
  <c r="B201"/>
  <c r="G201"/>
  <c r="D203" i="1"/>
  <c r="A204"/>
  <c r="A203" i="2"/>
  <c r="K203"/>
  <c r="I203" s="1"/>
  <c r="C203" i="1"/>
  <c r="E203" s="1"/>
  <c r="H200" i="2"/>
  <c r="B200" i="1" s="1"/>
  <c r="F200" s="1"/>
  <c r="H201" i="2" l="1"/>
  <c r="B201" i="1" s="1"/>
  <c r="F201" s="1"/>
  <c r="F203" i="2"/>
  <c r="C203"/>
  <c r="J203"/>
  <c r="C204" i="1"/>
  <c r="A205"/>
  <c r="D204"/>
  <c r="K204" i="2"/>
  <c r="I204" s="1"/>
  <c r="A204"/>
  <c r="D202"/>
  <c r="E202" s="1"/>
  <c r="B202"/>
  <c r="G202"/>
  <c r="F204" l="1"/>
  <c r="C204"/>
  <c r="J204"/>
  <c r="C205" i="1"/>
  <c r="K205" i="2"/>
  <c r="I205" s="1"/>
  <c r="A205"/>
  <c r="D205" i="1"/>
  <c r="A206"/>
  <c r="D203" i="2"/>
  <c r="E203" s="1"/>
  <c r="G203"/>
  <c r="B203"/>
  <c r="H202"/>
  <c r="B202" i="1" s="1"/>
  <c r="F202" s="1"/>
  <c r="E204"/>
  <c r="E205" l="1"/>
  <c r="A207"/>
  <c r="K206" i="2"/>
  <c r="I206" s="1"/>
  <c r="C206" i="1"/>
  <c r="A206" i="2"/>
  <c r="D206" i="1"/>
  <c r="C205" i="2"/>
  <c r="F205"/>
  <c r="J205"/>
  <c r="B204"/>
  <c r="D204"/>
  <c r="E204" s="1"/>
  <c r="G204"/>
  <c r="H203"/>
  <c r="B203" i="1" s="1"/>
  <c r="F203" s="1"/>
  <c r="G205" i="2" l="1"/>
  <c r="D205"/>
  <c r="E205" s="1"/>
  <c r="B205"/>
  <c r="F206"/>
  <c r="J206"/>
  <c r="C206"/>
  <c r="D207" i="1"/>
  <c r="K207" i="2"/>
  <c r="I207" s="1"/>
  <c r="C207" i="1"/>
  <c r="E207" s="1"/>
  <c r="A207" i="2"/>
  <c r="A208" i="1"/>
  <c r="H204" i="2"/>
  <c r="B204" i="1" s="1"/>
  <c r="F204" s="1"/>
  <c r="E206"/>
  <c r="F207" i="2" l="1"/>
  <c r="J207"/>
  <c r="C207"/>
  <c r="D208" i="1"/>
  <c r="C208"/>
  <c r="A209"/>
  <c r="A208" i="2"/>
  <c r="K208"/>
  <c r="I208" s="1"/>
  <c r="G206"/>
  <c r="B206"/>
  <c r="D206"/>
  <c r="E206" s="1"/>
  <c r="H205"/>
  <c r="B205" i="1" s="1"/>
  <c r="F205" s="1"/>
  <c r="H206" i="2" l="1"/>
  <c r="B206" i="1" s="1"/>
  <c r="F206" s="1"/>
  <c r="C208" i="2"/>
  <c r="F208"/>
  <c r="J208"/>
  <c r="A210" i="1"/>
  <c r="K209" i="2"/>
  <c r="I209" s="1"/>
  <c r="A209"/>
  <c r="C209" i="1"/>
  <c r="D209"/>
  <c r="B207" i="2"/>
  <c r="D207"/>
  <c r="E207" s="1"/>
  <c r="G207"/>
  <c r="E208" i="1"/>
  <c r="D210" l="1"/>
  <c r="C210"/>
  <c r="A210" i="2"/>
  <c r="A211" i="1"/>
  <c r="K210" i="2"/>
  <c r="I210" s="1"/>
  <c r="C209"/>
  <c r="J209"/>
  <c r="F209"/>
  <c r="B208"/>
  <c r="G208"/>
  <c r="D208"/>
  <c r="E208" s="1"/>
  <c r="H207"/>
  <c r="B207" i="1" s="1"/>
  <c r="F207" s="1"/>
  <c r="E209"/>
  <c r="E210" l="1"/>
  <c r="C211"/>
  <c r="A211" i="2"/>
  <c r="D211" i="1"/>
  <c r="A212"/>
  <c r="K211" i="2"/>
  <c r="I211" s="1"/>
  <c r="D209"/>
  <c r="E209" s="1"/>
  <c r="G209"/>
  <c r="B209"/>
  <c r="C210"/>
  <c r="J210"/>
  <c r="F210"/>
  <c r="H208"/>
  <c r="B208" i="1" s="1"/>
  <c r="F208" s="1"/>
  <c r="H209" i="2" l="1"/>
  <c r="B209" i="1" s="1"/>
  <c r="F209" s="1"/>
  <c r="G210" i="2"/>
  <c r="B210"/>
  <c r="D210"/>
  <c r="C212" i="1"/>
  <c r="D212"/>
  <c r="A212" i="2"/>
  <c r="A213" i="1"/>
  <c r="K212" i="2"/>
  <c r="I212" s="1"/>
  <c r="C211"/>
  <c r="J211"/>
  <c r="F211"/>
  <c r="E210"/>
  <c r="E211" i="1"/>
  <c r="E212" l="1"/>
  <c r="D211" i="2"/>
  <c r="B211"/>
  <c r="G211"/>
  <c r="F212"/>
  <c r="J212"/>
  <c r="C212"/>
  <c r="A213"/>
  <c r="A214" i="1"/>
  <c r="K213" i="2"/>
  <c r="I213" s="1"/>
  <c r="C213" i="1"/>
  <c r="D213"/>
  <c r="H210" i="2"/>
  <c r="B210" i="1" s="1"/>
  <c r="F210" s="1"/>
  <c r="E211" i="2"/>
  <c r="E213" i="1" l="1"/>
  <c r="H211" i="2"/>
  <c r="B211" i="1" s="1"/>
  <c r="F211" s="1"/>
  <c r="K214" i="2"/>
  <c r="I214" s="1"/>
  <c r="C214" i="1"/>
  <c r="D214"/>
  <c r="A214" i="2"/>
  <c r="A215" i="1"/>
  <c r="J213" i="2"/>
  <c r="C213"/>
  <c r="F213"/>
  <c r="B212"/>
  <c r="G212"/>
  <c r="D212"/>
  <c r="E212" s="1"/>
  <c r="E214" i="1" l="1"/>
  <c r="G213" i="2"/>
  <c r="B213"/>
  <c r="D213"/>
  <c r="E213" s="1"/>
  <c r="C215" i="1"/>
  <c r="D215"/>
  <c r="A215" i="2"/>
  <c r="A216" i="1"/>
  <c r="K215" i="2"/>
  <c r="I215" s="1"/>
  <c r="C214"/>
  <c r="J214"/>
  <c r="F214"/>
  <c r="H212"/>
  <c r="B212" i="1" s="1"/>
  <c r="F212" s="1"/>
  <c r="E215" l="1"/>
  <c r="H213" i="2"/>
  <c r="B213" i="1" s="1"/>
  <c r="F213" s="1"/>
  <c r="B214" i="2"/>
  <c r="D214"/>
  <c r="E214" s="1"/>
  <c r="G214"/>
  <c r="F215"/>
  <c r="J215"/>
  <c r="C215"/>
  <c r="K216"/>
  <c r="I216" s="1"/>
  <c r="C216" i="1"/>
  <c r="A216" i="2"/>
  <c r="D216" i="1"/>
  <c r="A217"/>
  <c r="C217" l="1"/>
  <c r="K217" i="2"/>
  <c r="I217" s="1"/>
  <c r="D217" i="1"/>
  <c r="A217" i="2"/>
  <c r="A218" i="1"/>
  <c r="C216" i="2"/>
  <c r="J216"/>
  <c r="F216"/>
  <c r="G215"/>
  <c r="D215"/>
  <c r="E215" s="1"/>
  <c r="B215"/>
  <c r="E216" i="1"/>
  <c r="H214" i="2"/>
  <c r="B214" i="1" s="1"/>
  <c r="F214" s="1"/>
  <c r="J217" i="2" l="1"/>
  <c r="C217"/>
  <c r="F217"/>
  <c r="D216"/>
  <c r="E216" s="1"/>
  <c r="G216"/>
  <c r="B216"/>
  <c r="A218"/>
  <c r="C218" i="1"/>
  <c r="A219"/>
  <c r="D218"/>
  <c r="K218" i="2"/>
  <c r="I218" s="1"/>
  <c r="H215"/>
  <c r="B215" i="1" s="1"/>
  <c r="F215" s="1"/>
  <c r="E217"/>
  <c r="H216" i="2" l="1"/>
  <c r="B216" i="1" s="1"/>
  <c r="F216" s="1"/>
  <c r="J218" i="2"/>
  <c r="C218"/>
  <c r="F218"/>
  <c r="D219" i="1"/>
  <c r="C219"/>
  <c r="A220"/>
  <c r="A219" i="2"/>
  <c r="K219"/>
  <c r="I219" s="1"/>
  <c r="G217"/>
  <c r="B217"/>
  <c r="D217"/>
  <c r="E217" s="1"/>
  <c r="E218" i="1"/>
  <c r="H217" i="2" l="1"/>
  <c r="B217" i="1" s="1"/>
  <c r="F217" s="1"/>
  <c r="C219" i="2"/>
  <c r="F219"/>
  <c r="J219"/>
  <c r="D220" i="1"/>
  <c r="K220" i="2"/>
  <c r="I220" s="1"/>
  <c r="A220"/>
  <c r="C220" i="1"/>
  <c r="A221"/>
  <c r="B218" i="2"/>
  <c r="G218"/>
  <c r="D218"/>
  <c r="E218" s="1"/>
  <c r="E219" i="1"/>
  <c r="E220" l="1"/>
  <c r="C220" i="2"/>
  <c r="F220"/>
  <c r="J220"/>
  <c r="D219"/>
  <c r="E219" s="1"/>
  <c r="B219"/>
  <c r="G219"/>
  <c r="H218"/>
  <c r="B218" i="1" s="1"/>
  <c r="F218" s="1"/>
  <c r="C221"/>
  <c r="K221" i="2"/>
  <c r="I221" s="1"/>
  <c r="A221"/>
  <c r="D221" i="1"/>
  <c r="A222"/>
  <c r="E221" l="1"/>
  <c r="A222" i="2"/>
  <c r="A223" i="1"/>
  <c r="C222"/>
  <c r="K222" i="2"/>
  <c r="I222" s="1"/>
  <c r="D222" i="1"/>
  <c r="F221" i="2"/>
  <c r="J221"/>
  <c r="C221"/>
  <c r="G220"/>
  <c r="D220"/>
  <c r="E220" s="1"/>
  <c r="B220"/>
  <c r="H219"/>
  <c r="B219" i="1" s="1"/>
  <c r="F219" s="1"/>
  <c r="C222" i="2" l="1"/>
  <c r="F222"/>
  <c r="J222"/>
  <c r="C223" i="1"/>
  <c r="A224"/>
  <c r="A223" i="2"/>
  <c r="K223"/>
  <c r="I223" s="1"/>
  <c r="D223" i="1"/>
  <c r="G221" i="2"/>
  <c r="D221"/>
  <c r="E221" s="1"/>
  <c r="B221"/>
  <c r="H220"/>
  <c r="B220" i="1" s="1"/>
  <c r="F220" s="1"/>
  <c r="E222"/>
  <c r="C223" i="2" l="1"/>
  <c r="F223"/>
  <c r="J223"/>
  <c r="C224" i="1"/>
  <c r="A225"/>
  <c r="D224"/>
  <c r="K224" i="2"/>
  <c r="I224" s="1"/>
  <c r="A224"/>
  <c r="B222"/>
  <c r="D222"/>
  <c r="E222" s="1"/>
  <c r="G222"/>
  <c r="E223" i="1"/>
  <c r="H221" i="2"/>
  <c r="B221" i="1" s="1"/>
  <c r="F221" s="1"/>
  <c r="F224" i="2" l="1"/>
  <c r="C224"/>
  <c r="J224"/>
  <c r="C225" i="1"/>
  <c r="D225"/>
  <c r="A225" i="2"/>
  <c r="A226" i="1"/>
  <c r="K225" i="2"/>
  <c r="I225" s="1"/>
  <c r="G223"/>
  <c r="D223"/>
  <c r="E223" s="1"/>
  <c r="B223"/>
  <c r="E224" i="1"/>
  <c r="H222" i="2"/>
  <c r="B222" i="1" s="1"/>
  <c r="F222" s="1"/>
  <c r="E225" l="1"/>
  <c r="F225" i="2"/>
  <c r="C225"/>
  <c r="J225"/>
  <c r="C226" i="1"/>
  <c r="D226"/>
  <c r="A226" i="2"/>
  <c r="A227" i="1"/>
  <c r="K226" i="2"/>
  <c r="I226" s="1"/>
  <c r="B224"/>
  <c r="G224"/>
  <c r="D224"/>
  <c r="E224" s="1"/>
  <c r="H223"/>
  <c r="B223" i="1" s="1"/>
  <c r="F223" s="1"/>
  <c r="E226" l="1"/>
  <c r="C226" i="2"/>
  <c r="J226"/>
  <c r="F226"/>
  <c r="A228" i="1"/>
  <c r="A227" i="2"/>
  <c r="K227"/>
  <c r="I227" s="1"/>
  <c r="D227" i="1"/>
  <c r="C227"/>
  <c r="D225" i="2"/>
  <c r="E225" s="1"/>
  <c r="B225"/>
  <c r="G225"/>
  <c r="H224"/>
  <c r="B224" i="1" s="1"/>
  <c r="F224" s="1"/>
  <c r="E227" l="1"/>
  <c r="F227" i="2"/>
  <c r="J227"/>
  <c r="C227"/>
  <c r="A229" i="1"/>
  <c r="A228" i="2"/>
  <c r="K228"/>
  <c r="I228" s="1"/>
  <c r="C228" i="1"/>
  <c r="D228"/>
  <c r="G226" i="2"/>
  <c r="B226"/>
  <c r="D226"/>
  <c r="E226" s="1"/>
  <c r="H225"/>
  <c r="B225" i="1" s="1"/>
  <c r="F225" s="1"/>
  <c r="H226" i="2" l="1"/>
  <c r="B226" i="1" s="1"/>
  <c r="F226" s="1"/>
  <c r="F228" i="2"/>
  <c r="J228"/>
  <c r="C228"/>
  <c r="A229"/>
  <c r="A230" i="1"/>
  <c r="K229" i="2"/>
  <c r="I229" s="1"/>
  <c r="D229" i="1"/>
  <c r="C229"/>
  <c r="G227" i="2"/>
  <c r="D227"/>
  <c r="E227" s="1"/>
  <c r="B227"/>
  <c r="E228" i="1"/>
  <c r="E229" l="1"/>
  <c r="J229" i="2"/>
  <c r="C229"/>
  <c r="F229"/>
  <c r="D228"/>
  <c r="E228" s="1"/>
  <c r="G228"/>
  <c r="B228"/>
  <c r="D230" i="1"/>
  <c r="K230" i="2"/>
  <c r="I230" s="1"/>
  <c r="A230"/>
  <c r="C230" i="1"/>
  <c r="A231"/>
  <c r="H227" i="2"/>
  <c r="B227" i="1" s="1"/>
  <c r="F227" s="1"/>
  <c r="E230" l="1"/>
  <c r="C230" i="2"/>
  <c r="J230"/>
  <c r="F230"/>
  <c r="A231"/>
  <c r="A232" i="1"/>
  <c r="K231" i="2"/>
  <c r="I231" s="1"/>
  <c r="C231" i="1"/>
  <c r="D231"/>
  <c r="B229" i="2"/>
  <c r="D229"/>
  <c r="E229" s="1"/>
  <c r="G229"/>
  <c r="H228"/>
  <c r="B228" i="1" s="1"/>
  <c r="F228" s="1"/>
  <c r="C231" i="2" l="1"/>
  <c r="J231"/>
  <c r="F231"/>
  <c r="B230"/>
  <c r="G230"/>
  <c r="D230"/>
  <c r="E230" s="1"/>
  <c r="C232" i="1"/>
  <c r="D232"/>
  <c r="A233"/>
  <c r="A232" i="2"/>
  <c r="K232"/>
  <c r="I232" s="1"/>
  <c r="H229"/>
  <c r="B229" i="1" s="1"/>
  <c r="F229" s="1"/>
  <c r="E231"/>
  <c r="B231" i="2" l="1"/>
  <c r="G231"/>
  <c r="D231"/>
  <c r="C232"/>
  <c r="F232"/>
  <c r="J232"/>
  <c r="D233" i="1"/>
  <c r="A233" i="2"/>
  <c r="A234" i="1"/>
  <c r="K233" i="2"/>
  <c r="I233" s="1"/>
  <c r="C233" i="1"/>
  <c r="E233" s="1"/>
  <c r="H230" i="2"/>
  <c r="B230" i="1" s="1"/>
  <c r="F230" s="1"/>
  <c r="E232"/>
  <c r="E231" i="2"/>
  <c r="J233" l="1"/>
  <c r="F233"/>
  <c r="C233"/>
  <c r="D232"/>
  <c r="B232"/>
  <c r="G232"/>
  <c r="A234"/>
  <c r="K234"/>
  <c r="I234" s="1"/>
  <c r="C234" i="1"/>
  <c r="D234"/>
  <c r="A235"/>
  <c r="E232" i="2"/>
  <c r="H231"/>
  <c r="B231" i="1" s="1"/>
  <c r="F231" s="1"/>
  <c r="F234" i="2" l="1"/>
  <c r="C234"/>
  <c r="J234"/>
  <c r="D235" i="1"/>
  <c r="A236"/>
  <c r="C235"/>
  <c r="E235" s="1"/>
  <c r="K235" i="2"/>
  <c r="I235" s="1"/>
  <c r="A235"/>
  <c r="G233"/>
  <c r="B233"/>
  <c r="D233"/>
  <c r="E233" s="1"/>
  <c r="E234" i="1"/>
  <c r="H232" i="2"/>
  <c r="B232" i="1" s="1"/>
  <c r="F232" s="1"/>
  <c r="H233" i="2" l="1"/>
  <c r="B233" i="1" s="1"/>
  <c r="F233" s="1"/>
  <c r="F235" i="2"/>
  <c r="J235"/>
  <c r="C235"/>
  <c r="D236" i="1"/>
  <c r="C236"/>
  <c r="A237"/>
  <c r="A236" i="2"/>
  <c r="K236"/>
  <c r="I236" s="1"/>
  <c r="B234"/>
  <c r="G234"/>
  <c r="D234"/>
  <c r="E234" s="1"/>
  <c r="J236" l="1"/>
  <c r="F236"/>
  <c r="C236"/>
  <c r="A238" i="1"/>
  <c r="K237" i="2"/>
  <c r="I237" s="1"/>
  <c r="C237" i="1"/>
  <c r="A237" i="2"/>
  <c r="D237" i="1"/>
  <c r="B235" i="2"/>
  <c r="G235"/>
  <c r="D235"/>
  <c r="E235" s="1"/>
  <c r="H234"/>
  <c r="B234" i="1" s="1"/>
  <c r="F234" s="1"/>
  <c r="E236"/>
  <c r="A238" i="2" l="1"/>
  <c r="K238"/>
  <c r="I238" s="1"/>
  <c r="D238" i="1"/>
  <c r="C238"/>
  <c r="A239"/>
  <c r="F237" i="2"/>
  <c r="C237"/>
  <c r="J237"/>
  <c r="G236"/>
  <c r="B236"/>
  <c r="D236"/>
  <c r="E236" s="1"/>
  <c r="E237" i="1"/>
  <c r="H235" i="2"/>
  <c r="B235" i="1" s="1"/>
  <c r="F235" s="1"/>
  <c r="H236" i="2" l="1"/>
  <c r="B236" i="1" s="1"/>
  <c r="F236" s="1"/>
  <c r="E238"/>
  <c r="B237" i="2"/>
  <c r="G237"/>
  <c r="D237"/>
  <c r="E237" s="1"/>
  <c r="J238"/>
  <c r="C238"/>
  <c r="F238"/>
  <c r="A240" i="1"/>
  <c r="A239" i="2"/>
  <c r="K239"/>
  <c r="I239" s="1"/>
  <c r="D239" i="1"/>
  <c r="C239"/>
  <c r="D238" i="2" l="1"/>
  <c r="E238" s="1"/>
  <c r="G238"/>
  <c r="B238"/>
  <c r="F239"/>
  <c r="J239"/>
  <c r="C239"/>
  <c r="C240" i="1"/>
  <c r="D240"/>
  <c r="A240" i="2"/>
  <c r="A241" i="1"/>
  <c r="K240" i="2"/>
  <c r="I240" s="1"/>
  <c r="E239" i="1"/>
  <c r="H237" i="2"/>
  <c r="B237" i="1" s="1"/>
  <c r="F237" s="1"/>
  <c r="A242" l="1"/>
  <c r="K241" i="2"/>
  <c r="I241" s="1"/>
  <c r="D241" i="1"/>
  <c r="C241"/>
  <c r="A241" i="2"/>
  <c r="F240"/>
  <c r="C240"/>
  <c r="J240"/>
  <c r="B239"/>
  <c r="G239"/>
  <c r="D239"/>
  <c r="E239" s="1"/>
  <c r="E240" i="1"/>
  <c r="H238" i="2"/>
  <c r="B238" i="1" s="1"/>
  <c r="F238" s="1"/>
  <c r="E241" l="1"/>
  <c r="D240" i="2"/>
  <c r="G240"/>
  <c r="B240"/>
  <c r="C241"/>
  <c r="F241"/>
  <c r="J241"/>
  <c r="K242"/>
  <c r="I242" s="1"/>
  <c r="C242" i="1"/>
  <c r="D242"/>
  <c r="A242" i="2"/>
  <c r="A243" i="1"/>
  <c r="H239" i="2"/>
  <c r="B239" i="1" s="1"/>
  <c r="F239" s="1"/>
  <c r="E240" i="2"/>
  <c r="E242" i="1" l="1"/>
  <c r="G241" i="2"/>
  <c r="D241"/>
  <c r="E241" s="1"/>
  <c r="B241"/>
  <c r="A243"/>
  <c r="C243" i="1"/>
  <c r="D243"/>
  <c r="A244"/>
  <c r="K243" i="2"/>
  <c r="I243" s="1"/>
  <c r="F242"/>
  <c r="C242"/>
  <c r="J242"/>
  <c r="H240"/>
  <c r="B240" i="1" s="1"/>
  <c r="F240" s="1"/>
  <c r="C243" i="2" l="1"/>
  <c r="J243"/>
  <c r="F243"/>
  <c r="G242"/>
  <c r="D242"/>
  <c r="E242" s="1"/>
  <c r="B242"/>
  <c r="D244" i="1"/>
  <c r="A245"/>
  <c r="C244"/>
  <c r="E244" s="1"/>
  <c r="K244" i="2"/>
  <c r="I244" s="1"/>
  <c r="A244"/>
  <c r="E243" i="1"/>
  <c r="H241" i="2"/>
  <c r="B241" i="1" s="1"/>
  <c r="F241" s="1"/>
  <c r="H242" i="2" l="1"/>
  <c r="B242" i="1" s="1"/>
  <c r="F242" s="1"/>
  <c r="C244" i="2"/>
  <c r="F244"/>
  <c r="J244"/>
  <c r="A245"/>
  <c r="K245"/>
  <c r="I245" s="1"/>
  <c r="C245" i="1"/>
  <c r="D245"/>
  <c r="A246"/>
  <c r="B243" i="2"/>
  <c r="G243"/>
  <c r="D243"/>
  <c r="E243" s="1"/>
  <c r="E245" i="1" l="1"/>
  <c r="A246" i="2"/>
  <c r="D246" i="1"/>
  <c r="A247"/>
  <c r="K246" i="2"/>
  <c r="I246" s="1"/>
  <c r="C246" i="1"/>
  <c r="J245" i="2"/>
  <c r="F245"/>
  <c r="C245"/>
  <c r="B244"/>
  <c r="G244"/>
  <c r="D244"/>
  <c r="E244" s="1"/>
  <c r="H243"/>
  <c r="B243" i="1" s="1"/>
  <c r="F243" s="1"/>
  <c r="A248" l="1"/>
  <c r="K247" i="2"/>
  <c r="I247" s="1"/>
  <c r="C247" i="1"/>
  <c r="A247" i="2"/>
  <c r="D247" i="1"/>
  <c r="H244" i="2"/>
  <c r="B244" i="1" s="1"/>
  <c r="F244" s="1"/>
  <c r="E246"/>
  <c r="B245" i="2"/>
  <c r="G245"/>
  <c r="D245"/>
  <c r="E245" s="1"/>
  <c r="F246"/>
  <c r="C246"/>
  <c r="J246"/>
  <c r="J247" l="1"/>
  <c r="C247"/>
  <c r="F247"/>
  <c r="D246"/>
  <c r="E246" s="1"/>
  <c r="G246"/>
  <c r="B246"/>
  <c r="A249" i="1"/>
  <c r="A248" i="2"/>
  <c r="K248"/>
  <c r="I248" s="1"/>
  <c r="D248" i="1"/>
  <c r="C248"/>
  <c r="H245" i="2"/>
  <c r="B245" i="1" s="1"/>
  <c r="F245" s="1"/>
  <c r="E247"/>
  <c r="H246" i="2" l="1"/>
  <c r="B246" i="1" s="1"/>
  <c r="F246" s="1"/>
  <c r="F248" i="2"/>
  <c r="J248"/>
  <c r="C248"/>
  <c r="A249"/>
  <c r="D249" i="1"/>
  <c r="A250"/>
  <c r="K249" i="2"/>
  <c r="I249" s="1"/>
  <c r="C249" i="1"/>
  <c r="B247" i="2"/>
  <c r="D247"/>
  <c r="E247" s="1"/>
  <c r="G247"/>
  <c r="E248" i="1"/>
  <c r="E249" l="1"/>
  <c r="A251"/>
  <c r="K250" i="2"/>
  <c r="I250" s="1"/>
  <c r="C250" i="1"/>
  <c r="D250"/>
  <c r="A250" i="2"/>
  <c r="G248"/>
  <c r="D248"/>
  <c r="B248"/>
  <c r="F249"/>
  <c r="J249"/>
  <c r="C249"/>
  <c r="H247"/>
  <c r="B247" i="1" s="1"/>
  <c r="F247" s="1"/>
  <c r="E248" i="2"/>
  <c r="H248" l="1"/>
  <c r="B248" i="1" s="1"/>
  <c r="F248" s="1"/>
  <c r="G249" i="2"/>
  <c r="B249"/>
  <c r="D249"/>
  <c r="E249" s="1"/>
  <c r="J250"/>
  <c r="C250"/>
  <c r="F250"/>
  <c r="A251"/>
  <c r="K251"/>
  <c r="I251" s="1"/>
  <c r="D251" i="1"/>
  <c r="C251"/>
  <c r="A252"/>
  <c r="E250"/>
  <c r="E251" l="1"/>
  <c r="H249" i="2"/>
  <c r="B249" i="1" s="1"/>
  <c r="F249" s="1"/>
  <c r="F251" i="2"/>
  <c r="C251"/>
  <c r="J251"/>
  <c r="B250"/>
  <c r="G250"/>
  <c r="D250"/>
  <c r="E250" s="1"/>
  <c r="D252" i="1"/>
  <c r="A253"/>
  <c r="C252"/>
  <c r="E252" s="1"/>
  <c r="K252" i="2"/>
  <c r="I252" s="1"/>
  <c r="A252"/>
  <c r="F252" l="1"/>
  <c r="J252"/>
  <c r="C252"/>
  <c r="A254" i="1"/>
  <c r="D253"/>
  <c r="K253" i="2"/>
  <c r="I253" s="1"/>
  <c r="A253"/>
  <c r="C253" i="1"/>
  <c r="G251" i="2"/>
  <c r="B251"/>
  <c r="D251"/>
  <c r="E251" s="1"/>
  <c r="H250"/>
  <c r="B250" i="1" s="1"/>
  <c r="F250" s="1"/>
  <c r="E253" l="1"/>
  <c r="H251" i="2"/>
  <c r="B251" i="1" s="1"/>
  <c r="F251" s="1"/>
  <c r="C253" i="2"/>
  <c r="J253"/>
  <c r="F253"/>
  <c r="D254" i="1"/>
  <c r="A255"/>
  <c r="C254"/>
  <c r="E254" s="1"/>
  <c r="K254" i="2"/>
  <c r="I254" s="1"/>
  <c r="A254"/>
  <c r="D252"/>
  <c r="E252" s="1"/>
  <c r="B252"/>
  <c r="G252"/>
  <c r="H252" l="1"/>
  <c r="B252" i="1" s="1"/>
  <c r="F252" s="1"/>
  <c r="D253" i="2"/>
  <c r="E253" s="1"/>
  <c r="G253"/>
  <c r="B253"/>
  <c r="C254"/>
  <c r="J254"/>
  <c r="F254"/>
  <c r="K255"/>
  <c r="I255" s="1"/>
  <c r="A255"/>
  <c r="D255" i="1"/>
  <c r="A256"/>
  <c r="C255"/>
  <c r="E255" s="1"/>
  <c r="C256" l="1"/>
  <c r="A257"/>
  <c r="D256"/>
  <c r="K256" i="2"/>
  <c r="I256" s="1"/>
  <c r="A256"/>
  <c r="C255"/>
  <c r="F255"/>
  <c r="J255"/>
  <c r="G254"/>
  <c r="B254"/>
  <c r="D254"/>
  <c r="E254" s="1"/>
  <c r="H253"/>
  <c r="B253" i="1" s="1"/>
  <c r="F253" s="1"/>
  <c r="H254" i="2" l="1"/>
  <c r="B254" i="1" s="1"/>
  <c r="F254" s="1"/>
  <c r="D255" i="2"/>
  <c r="E255" s="1"/>
  <c r="G255"/>
  <c r="B255"/>
  <c r="J256"/>
  <c r="F256"/>
  <c r="C256"/>
  <c r="D257" i="1"/>
  <c r="K257" i="2"/>
  <c r="I257" s="1"/>
  <c r="A257"/>
  <c r="C257" i="1"/>
  <c r="A258"/>
  <c r="E256"/>
  <c r="H255" i="2" l="1"/>
  <c r="B255" i="1" s="1"/>
  <c r="F255" s="1"/>
  <c r="A259"/>
  <c r="D258"/>
  <c r="K258" i="2"/>
  <c r="I258" s="1"/>
  <c r="A258"/>
  <c r="C258" i="1"/>
  <c r="J257" i="2"/>
  <c r="F257"/>
  <c r="C257"/>
  <c r="D256"/>
  <c r="E256" s="1"/>
  <c r="B256"/>
  <c r="G256"/>
  <c r="E257" i="1"/>
  <c r="H256" i="2" l="1"/>
  <c r="B256" i="1" s="1"/>
  <c r="F256" s="1"/>
  <c r="D257" i="2"/>
  <c r="E257" s="1"/>
  <c r="G257"/>
  <c r="B257"/>
  <c r="C258"/>
  <c r="J258"/>
  <c r="F258"/>
  <c r="C259" i="1"/>
  <c r="K259" i="2"/>
  <c r="I259" s="1"/>
  <c r="A259"/>
  <c r="D259" i="1"/>
  <c r="A260"/>
  <c r="E258"/>
  <c r="C259" i="2" l="1"/>
  <c r="J259"/>
  <c r="F259"/>
  <c r="D260" i="1"/>
  <c r="C260"/>
  <c r="A261"/>
  <c r="A260" i="2"/>
  <c r="K260"/>
  <c r="I260" s="1"/>
  <c r="G258"/>
  <c r="B258"/>
  <c r="D258"/>
  <c r="E258" s="1"/>
  <c r="E259" i="1"/>
  <c r="H257" i="2"/>
  <c r="B257" i="1" s="1"/>
  <c r="F257" s="1"/>
  <c r="H258" i="2" l="1"/>
  <c r="B258" i="1" s="1"/>
  <c r="F258" s="1"/>
  <c r="C260" i="2"/>
  <c r="J260"/>
  <c r="F260"/>
  <c r="D261" i="1"/>
  <c r="C261"/>
  <c r="A262"/>
  <c r="K261" i="2"/>
  <c r="I261" s="1"/>
  <c r="A261"/>
  <c r="G259"/>
  <c r="D259"/>
  <c r="E259" s="1"/>
  <c r="B259"/>
  <c r="E260" i="1"/>
  <c r="K262" i="2" l="1"/>
  <c r="I262" s="1"/>
  <c r="D262" i="1"/>
  <c r="A262" i="2"/>
  <c r="A263" i="1"/>
  <c r="C262"/>
  <c r="D260" i="2"/>
  <c r="E260" s="1"/>
  <c r="G260"/>
  <c r="B260"/>
  <c r="F261"/>
  <c r="C261"/>
  <c r="J261"/>
  <c r="H259"/>
  <c r="B259" i="1" s="1"/>
  <c r="F259" s="1"/>
  <c r="E261"/>
  <c r="H260" i="2" l="1"/>
  <c r="B260" i="1" s="1"/>
  <c r="F260" s="1"/>
  <c r="A263" i="2"/>
  <c r="D263" i="1"/>
  <c r="A264"/>
  <c r="K263" i="2"/>
  <c r="I263" s="1"/>
  <c r="C263" i="1"/>
  <c r="G261" i="2"/>
  <c r="D261"/>
  <c r="B261"/>
  <c r="F262"/>
  <c r="J262"/>
  <c r="C262"/>
  <c r="E261"/>
  <c r="E262" i="1"/>
  <c r="G262" i="2" l="1"/>
  <c r="B262"/>
  <c r="D262"/>
  <c r="E262" s="1"/>
  <c r="J263"/>
  <c r="F263"/>
  <c r="C263"/>
  <c r="A265" i="1"/>
  <c r="C264"/>
  <c r="K264" i="2"/>
  <c r="I264" s="1"/>
  <c r="D264" i="1"/>
  <c r="A264" i="2"/>
  <c r="H261"/>
  <c r="B261" i="1" s="1"/>
  <c r="F261" s="1"/>
  <c r="E263"/>
  <c r="H262" i="2" l="1"/>
  <c r="B262" i="1" s="1"/>
  <c r="F262" s="1"/>
  <c r="G263" i="2"/>
  <c r="D263"/>
  <c r="E263" s="1"/>
  <c r="B263"/>
  <c r="F264"/>
  <c r="C264"/>
  <c r="J264"/>
  <c r="A266" i="1"/>
  <c r="D265"/>
  <c r="K265" i="2"/>
  <c r="I265" s="1"/>
  <c r="C265" i="1"/>
  <c r="E265" s="1"/>
  <c r="A265" i="2"/>
  <c r="E264" i="1"/>
  <c r="B264" i="2" l="1"/>
  <c r="G264"/>
  <c r="D264"/>
  <c r="C265"/>
  <c r="J265"/>
  <c r="F265"/>
  <c r="K266"/>
  <c r="I266" s="1"/>
  <c r="A266"/>
  <c r="D266" i="1"/>
  <c r="A267"/>
  <c r="C266"/>
  <c r="E266" s="1"/>
  <c r="E264" i="2"/>
  <c r="H263"/>
  <c r="B263" i="1" s="1"/>
  <c r="F263" s="1"/>
  <c r="A267" i="2" l="1"/>
  <c r="A268" i="1"/>
  <c r="K267" i="2"/>
  <c r="I267" s="1"/>
  <c r="C267" i="1"/>
  <c r="D267"/>
  <c r="J266" i="2"/>
  <c r="C266"/>
  <c r="F266"/>
  <c r="D265"/>
  <c r="E265" s="1"/>
  <c r="G265"/>
  <c r="B265"/>
  <c r="H264"/>
  <c r="B264" i="1" s="1"/>
  <c r="F264" s="1"/>
  <c r="E267" l="1"/>
  <c r="G266" i="2"/>
  <c r="B266"/>
  <c r="D266"/>
  <c r="E266" s="1"/>
  <c r="C268" i="1"/>
  <c r="K268" i="2"/>
  <c r="I268" s="1"/>
  <c r="D268" i="1"/>
  <c r="A268" i="2"/>
  <c r="A269" i="1"/>
  <c r="C267" i="2"/>
  <c r="F267"/>
  <c r="J267"/>
  <c r="H265"/>
  <c r="B265" i="1" s="1"/>
  <c r="F265" s="1"/>
  <c r="H266" i="2" l="1"/>
  <c r="B266" i="1" s="1"/>
  <c r="F266" s="1"/>
  <c r="A270"/>
  <c r="K269" i="2"/>
  <c r="I269" s="1"/>
  <c r="C269" i="1"/>
  <c r="D269"/>
  <c r="A269" i="2"/>
  <c r="G267"/>
  <c r="B267"/>
  <c r="D267"/>
  <c r="E267" s="1"/>
  <c r="C268"/>
  <c r="J268"/>
  <c r="F268"/>
  <c r="E268" i="1"/>
  <c r="D268" i="2" l="1"/>
  <c r="E268" s="1"/>
  <c r="B268"/>
  <c r="G268"/>
  <c r="F269"/>
  <c r="C269"/>
  <c r="J269"/>
  <c r="C270" i="1"/>
  <c r="D270"/>
  <c r="A270" i="2"/>
  <c r="A271" i="1"/>
  <c r="K270" i="2"/>
  <c r="I270" s="1"/>
  <c r="H267"/>
  <c r="B267" i="1" s="1"/>
  <c r="F267" s="1"/>
  <c r="E269"/>
  <c r="H268" i="2" l="1"/>
  <c r="B268" i="1" s="1"/>
  <c r="F268" s="1"/>
  <c r="K271" i="2"/>
  <c r="I271" s="1"/>
  <c r="C271" i="1"/>
  <c r="A271" i="2"/>
  <c r="A272" i="1"/>
  <c r="D271"/>
  <c r="B269" i="2"/>
  <c r="G269"/>
  <c r="D269"/>
  <c r="E269" s="1"/>
  <c r="C270"/>
  <c r="J270"/>
  <c r="F270"/>
  <c r="E270" i="1"/>
  <c r="E271" l="1"/>
  <c r="D270" i="2"/>
  <c r="G270"/>
  <c r="B270"/>
  <c r="D272" i="1"/>
  <c r="A272" i="2"/>
  <c r="A273" i="1"/>
  <c r="K272" i="2"/>
  <c r="I272" s="1"/>
  <c r="C272" i="1"/>
  <c r="E272" s="1"/>
  <c r="F271" i="2"/>
  <c r="J271"/>
  <c r="C271"/>
  <c r="H269"/>
  <c r="B269" i="1" s="1"/>
  <c r="F269" s="1"/>
  <c r="E270" i="2"/>
  <c r="G271" l="1"/>
  <c r="D271"/>
  <c r="B271"/>
  <c r="C273" i="1"/>
  <c r="A274"/>
  <c r="A273" i="2"/>
  <c r="K273"/>
  <c r="I273" s="1"/>
  <c r="D273" i="1"/>
  <c r="J272" i="2"/>
  <c r="C272"/>
  <c r="F272"/>
  <c r="E271"/>
  <c r="H270"/>
  <c r="B270" i="1" s="1"/>
  <c r="F270" s="1"/>
  <c r="B272" i="2" l="1"/>
  <c r="G272"/>
  <c r="D272"/>
  <c r="E272" s="1"/>
  <c r="C273"/>
  <c r="F273"/>
  <c r="J273"/>
  <c r="C274" i="1"/>
  <c r="A274" i="2"/>
  <c r="A275" i="1"/>
  <c r="D274"/>
  <c r="K274" i="2"/>
  <c r="I274" s="1"/>
  <c r="E273" i="1"/>
  <c r="H271" i="2"/>
  <c r="B271" i="1" s="1"/>
  <c r="F271" s="1"/>
  <c r="G273" i="2" l="1"/>
  <c r="D273"/>
  <c r="E273" s="1"/>
  <c r="B273"/>
  <c r="F274"/>
  <c r="C274"/>
  <c r="J274"/>
  <c r="A276" i="1"/>
  <c r="C275"/>
  <c r="K275" i="2"/>
  <c r="I275" s="1"/>
  <c r="A275"/>
  <c r="D275" i="1"/>
  <c r="E274"/>
  <c r="H272" i="2"/>
  <c r="B272" i="1" s="1"/>
  <c r="F272" s="1"/>
  <c r="E275" l="1"/>
  <c r="J275" i="2"/>
  <c r="F275"/>
  <c r="C275"/>
  <c r="A276"/>
  <c r="A277" i="1"/>
  <c r="K276" i="2"/>
  <c r="I276" s="1"/>
  <c r="C276" i="1"/>
  <c r="D276"/>
  <c r="H273" i="2"/>
  <c r="B273" i="1" s="1"/>
  <c r="F273" s="1"/>
  <c r="D274" i="2"/>
  <c r="E274" s="1"/>
  <c r="G274"/>
  <c r="B274"/>
  <c r="H274" l="1"/>
  <c r="B274" i="1" s="1"/>
  <c r="F274" s="1"/>
  <c r="J276" i="2"/>
  <c r="C276"/>
  <c r="F276"/>
  <c r="A278" i="1"/>
  <c r="K277" i="2"/>
  <c r="I277" s="1"/>
  <c r="D277" i="1"/>
  <c r="C277"/>
  <c r="A277" i="2"/>
  <c r="D275"/>
  <c r="G275"/>
  <c r="B275"/>
  <c r="E276" i="1"/>
  <c r="E275" i="2"/>
  <c r="D278" i="1" l="1"/>
  <c r="A278" i="2"/>
  <c r="A279" i="1"/>
  <c r="K278" i="2"/>
  <c r="I278" s="1"/>
  <c r="C278" i="1"/>
  <c r="E278" s="1"/>
  <c r="F277" i="2"/>
  <c r="C277"/>
  <c r="J277"/>
  <c r="G276"/>
  <c r="D276"/>
  <c r="E276" s="1"/>
  <c r="B276"/>
  <c r="H275"/>
  <c r="B275" i="1" s="1"/>
  <c r="F275" s="1"/>
  <c r="E277"/>
  <c r="D277" i="2" l="1"/>
  <c r="B277"/>
  <c r="G277"/>
  <c r="F278"/>
  <c r="J278"/>
  <c r="C278"/>
  <c r="A279"/>
  <c r="K279"/>
  <c r="I279" s="1"/>
  <c r="D279" i="1"/>
  <c r="C279"/>
  <c r="E279" s="1"/>
  <c r="A280"/>
  <c r="H276" i="2"/>
  <c r="B276" i="1" s="1"/>
  <c r="F276" s="1"/>
  <c r="E277" i="2"/>
  <c r="H277" l="1"/>
  <c r="B277" i="1" s="1"/>
  <c r="F277" s="1"/>
  <c r="C279" i="2"/>
  <c r="J279"/>
  <c r="F279"/>
  <c r="A281" i="1"/>
  <c r="D280"/>
  <c r="C280"/>
  <c r="A280" i="2"/>
  <c r="K280"/>
  <c r="I280" s="1"/>
  <c r="B278"/>
  <c r="G278"/>
  <c r="D278"/>
  <c r="E278" s="1"/>
  <c r="E280" i="1" l="1"/>
  <c r="C280" i="2"/>
  <c r="F280"/>
  <c r="J280"/>
  <c r="A282" i="1"/>
  <c r="A281" i="2"/>
  <c r="K281"/>
  <c r="I281" s="1"/>
  <c r="C281" i="1"/>
  <c r="D281"/>
  <c r="B279" i="2"/>
  <c r="D279"/>
  <c r="E279" s="1"/>
  <c r="G279"/>
  <c r="H278"/>
  <c r="B278" i="1" s="1"/>
  <c r="F278" s="1"/>
  <c r="C281" i="2" l="1"/>
  <c r="F281"/>
  <c r="J281"/>
  <c r="K282"/>
  <c r="I282" s="1"/>
  <c r="C282" i="1"/>
  <c r="D282"/>
  <c r="A282" i="2"/>
  <c r="A283" i="1"/>
  <c r="G280" i="2"/>
  <c r="B280"/>
  <c r="D280"/>
  <c r="H279"/>
  <c r="B279" i="1" s="1"/>
  <c r="F279" s="1"/>
  <c r="E281"/>
  <c r="E280" i="2"/>
  <c r="C283" i="1" l="1"/>
  <c r="D283"/>
  <c r="A283" i="2"/>
  <c r="K283"/>
  <c r="I283" s="1"/>
  <c r="A284" i="1"/>
  <c r="F282" i="2"/>
  <c r="C282"/>
  <c r="J282"/>
  <c r="D281"/>
  <c r="E281" s="1"/>
  <c r="G281"/>
  <c r="B281"/>
  <c r="H280"/>
  <c r="B280" i="1" s="1"/>
  <c r="F280" s="1"/>
  <c r="E282"/>
  <c r="G282" i="2" l="1"/>
  <c r="D282"/>
  <c r="E282" s="1"/>
  <c r="B282"/>
  <c r="F283"/>
  <c r="J283"/>
  <c r="C283"/>
  <c r="A285" i="1"/>
  <c r="A284" i="2"/>
  <c r="C284" i="1"/>
  <c r="K284" i="2"/>
  <c r="I284" s="1"/>
  <c r="D284" i="1"/>
  <c r="H281" i="2"/>
  <c r="B281" i="1" s="1"/>
  <c r="F281" s="1"/>
  <c r="E283"/>
  <c r="F284" i="2" l="1"/>
  <c r="C284"/>
  <c r="J284"/>
  <c r="A286" i="1"/>
  <c r="K285" i="2"/>
  <c r="I285" s="1"/>
  <c r="D285" i="1"/>
  <c r="C285"/>
  <c r="A285" i="2"/>
  <c r="D283"/>
  <c r="E283" s="1"/>
  <c r="G283"/>
  <c r="B283"/>
  <c r="E284" i="1"/>
  <c r="H282" i="2"/>
  <c r="B282" i="1" s="1"/>
  <c r="F282" s="1"/>
  <c r="K286" i="2" l="1"/>
  <c r="I286" s="1"/>
  <c r="C286" i="1"/>
  <c r="D286"/>
  <c r="A286" i="2"/>
  <c r="A287" i="1"/>
  <c r="F285" i="2"/>
  <c r="C285"/>
  <c r="J285"/>
  <c r="D284"/>
  <c r="E284" s="1"/>
  <c r="B284"/>
  <c r="G284"/>
  <c r="H283"/>
  <c r="B283" i="1" s="1"/>
  <c r="F283" s="1"/>
  <c r="E285"/>
  <c r="E286" l="1"/>
  <c r="G285" i="2"/>
  <c r="B285"/>
  <c r="D285"/>
  <c r="E285" s="1"/>
  <c r="C287" i="1"/>
  <c r="A287" i="2"/>
  <c r="D287" i="1"/>
  <c r="K287" i="2"/>
  <c r="I287" s="1"/>
  <c r="A288" i="1"/>
  <c r="F286" i="2"/>
  <c r="J286"/>
  <c r="C286"/>
  <c r="H284"/>
  <c r="B284" i="1" s="1"/>
  <c r="F284" s="1"/>
  <c r="H285" i="2" l="1"/>
  <c r="B285" i="1" s="1"/>
  <c r="F285" s="1"/>
  <c r="D286" i="2"/>
  <c r="E286" s="1"/>
  <c r="G286"/>
  <c r="B286"/>
  <c r="A288"/>
  <c r="K288"/>
  <c r="I288" s="1"/>
  <c r="A289" i="1"/>
  <c r="C288"/>
  <c r="D288"/>
  <c r="F287" i="2"/>
  <c r="C287"/>
  <c r="J287"/>
  <c r="E287" i="1"/>
  <c r="A289" i="2" l="1"/>
  <c r="K289"/>
  <c r="I289" s="1"/>
  <c r="A290" i="1"/>
  <c r="C289"/>
  <c r="E289" s="1"/>
  <c r="D289"/>
  <c r="G287" i="2"/>
  <c r="B287"/>
  <c r="D287"/>
  <c r="E287" s="1"/>
  <c r="C288"/>
  <c r="F288"/>
  <c r="J288"/>
  <c r="E288" i="1"/>
  <c r="H286" i="2"/>
  <c r="B286" i="1" s="1"/>
  <c r="F286" s="1"/>
  <c r="C289" i="2" l="1"/>
  <c r="F289"/>
  <c r="J289"/>
  <c r="G288"/>
  <c r="B288"/>
  <c r="D288"/>
  <c r="E288" s="1"/>
  <c r="A291" i="1"/>
  <c r="D290"/>
  <c r="K290" i="2"/>
  <c r="I290" s="1"/>
  <c r="C290" i="1"/>
  <c r="A290" i="2"/>
  <c r="H287"/>
  <c r="B287" i="1" s="1"/>
  <c r="F287" s="1"/>
  <c r="E290" l="1"/>
  <c r="C290" i="2"/>
  <c r="F290"/>
  <c r="J290"/>
  <c r="D291" i="1"/>
  <c r="A291" i="2"/>
  <c r="K291"/>
  <c r="I291" s="1"/>
  <c r="A292" i="1"/>
  <c r="C291"/>
  <c r="E291" s="1"/>
  <c r="B289" i="2"/>
  <c r="G289"/>
  <c r="D289"/>
  <c r="E289" s="1"/>
  <c r="H288"/>
  <c r="B288" i="1" s="1"/>
  <c r="F288" s="1"/>
  <c r="J291" i="2" l="1"/>
  <c r="F291"/>
  <c r="C291"/>
  <c r="K292"/>
  <c r="I292" s="1"/>
  <c r="A293" i="1"/>
  <c r="C292"/>
  <c r="D292"/>
  <c r="A292" i="2"/>
  <c r="G290"/>
  <c r="D290"/>
  <c r="E290" s="1"/>
  <c r="B290"/>
  <c r="H289"/>
  <c r="B289" i="1" s="1"/>
  <c r="F289" s="1"/>
  <c r="E292" l="1"/>
  <c r="C292" i="2"/>
  <c r="J292"/>
  <c r="F292"/>
  <c r="K293"/>
  <c r="I293" s="1"/>
  <c r="D293" i="1"/>
  <c r="C293"/>
  <c r="A294"/>
  <c r="A293" i="2"/>
  <c r="G291"/>
  <c r="D291"/>
  <c r="E291" s="1"/>
  <c r="B291"/>
  <c r="H290"/>
  <c r="B290" i="1" s="1"/>
  <c r="F290" s="1"/>
  <c r="E293" l="1"/>
  <c r="J293" i="2"/>
  <c r="F293"/>
  <c r="C293"/>
  <c r="D292"/>
  <c r="E292" s="1"/>
  <c r="B292"/>
  <c r="G292"/>
  <c r="A295" i="1"/>
  <c r="K294" i="2"/>
  <c r="I294" s="1"/>
  <c r="A294"/>
  <c r="D294" i="1"/>
  <c r="C294"/>
  <c r="H291" i="2"/>
  <c r="B291" i="1" s="1"/>
  <c r="F291" s="1"/>
  <c r="K295" i="2" l="1"/>
  <c r="I295" s="1"/>
  <c r="C295" i="1"/>
  <c r="A296"/>
  <c r="A295" i="2"/>
  <c r="D295" i="1"/>
  <c r="D293" i="2"/>
  <c r="E293" s="1"/>
  <c r="B293"/>
  <c r="G293"/>
  <c r="E294" i="1"/>
  <c r="H292" i="2"/>
  <c r="B292" i="1" s="1"/>
  <c r="F292" s="1"/>
  <c r="F294" i="2"/>
  <c r="C294"/>
  <c r="J294"/>
  <c r="E295" i="1" l="1"/>
  <c r="G294" i="2"/>
  <c r="B294"/>
  <c r="D294"/>
  <c r="A297" i="1"/>
  <c r="K296" i="2"/>
  <c r="I296" s="1"/>
  <c r="D296" i="1"/>
  <c r="C296"/>
  <c r="A296" i="2"/>
  <c r="F295"/>
  <c r="C295"/>
  <c r="J295"/>
  <c r="E294"/>
  <c r="H293"/>
  <c r="B293" i="1" s="1"/>
  <c r="F293" s="1"/>
  <c r="K297" i="2" l="1"/>
  <c r="I297" s="1"/>
  <c r="D297" i="1"/>
  <c r="C297"/>
  <c r="A297" i="2"/>
  <c r="A298" i="1"/>
  <c r="D295" i="2"/>
  <c r="E295" s="1"/>
  <c r="B295"/>
  <c r="G295"/>
  <c r="J296"/>
  <c r="F296"/>
  <c r="C296"/>
  <c r="H294"/>
  <c r="B294" i="1" s="1"/>
  <c r="F294" s="1"/>
  <c r="E296"/>
  <c r="G296" i="2" l="1"/>
  <c r="B296"/>
  <c r="D296"/>
  <c r="K298"/>
  <c r="I298" s="1"/>
  <c r="D298" i="1"/>
  <c r="A299"/>
  <c r="C298"/>
  <c r="E298" s="1"/>
  <c r="A298" i="2"/>
  <c r="J297"/>
  <c r="F297"/>
  <c r="C297"/>
  <c r="E296"/>
  <c r="H295"/>
  <c r="B295" i="1" s="1"/>
  <c r="F295" s="1"/>
  <c r="E297"/>
  <c r="K299" i="2" l="1"/>
  <c r="I299" s="1"/>
  <c r="C299" i="1"/>
  <c r="A299" i="2"/>
  <c r="A300" i="1"/>
  <c r="D299"/>
  <c r="F298" i="2"/>
  <c r="C298"/>
  <c r="J298"/>
  <c r="D297"/>
  <c r="E297" s="1"/>
  <c r="G297"/>
  <c r="B297"/>
  <c r="H296"/>
  <c r="B296" i="1" s="1"/>
  <c r="F296" s="1"/>
  <c r="E299" l="1"/>
  <c r="D298" i="2"/>
  <c r="E298" s="1"/>
  <c r="G298"/>
  <c r="B298"/>
  <c r="D300" i="1"/>
  <c r="K300" i="2"/>
  <c r="I300" s="1"/>
  <c r="C300" i="1"/>
  <c r="E300" s="1"/>
  <c r="A301"/>
  <c r="A300" i="2"/>
  <c r="C299"/>
  <c r="J299"/>
  <c r="F299"/>
  <c r="H297"/>
  <c r="B297" i="1" s="1"/>
  <c r="F297" s="1"/>
  <c r="B299" i="2" l="1"/>
  <c r="D299"/>
  <c r="E299" s="1"/>
  <c r="G299"/>
  <c r="A301"/>
  <c r="K301"/>
  <c r="I301" s="1"/>
  <c r="A302" i="1"/>
  <c r="C301"/>
  <c r="D301"/>
  <c r="J300" i="2"/>
  <c r="C300"/>
  <c r="F300"/>
  <c r="H298"/>
  <c r="B298" i="1" s="1"/>
  <c r="F298" s="1"/>
  <c r="D302" l="1"/>
  <c r="C302"/>
  <c r="A302" i="2"/>
  <c r="K302"/>
  <c r="I302" s="1"/>
  <c r="A303" i="1"/>
  <c r="B300" i="2"/>
  <c r="D300"/>
  <c r="G300"/>
  <c r="J301"/>
  <c r="F301"/>
  <c r="C301"/>
  <c r="E300"/>
  <c r="E301" i="1"/>
  <c r="H299" i="2"/>
  <c r="B299" i="1" s="1"/>
  <c r="F299" s="1"/>
  <c r="E302" l="1"/>
  <c r="F302" i="2"/>
  <c r="C302"/>
  <c r="J302"/>
  <c r="D301"/>
  <c r="E301" s="1"/>
  <c r="G301"/>
  <c r="B301"/>
  <c r="C303" i="1"/>
  <c r="A304"/>
  <c r="A303" i="2"/>
  <c r="K303"/>
  <c r="I303" s="1"/>
  <c r="D303" i="1"/>
  <c r="H300" i="2"/>
  <c r="B300" i="1" s="1"/>
  <c r="F300" s="1"/>
  <c r="F303" i="2" l="1"/>
  <c r="C303"/>
  <c r="J303"/>
  <c r="A305" i="1"/>
  <c r="K304" i="2"/>
  <c r="I304" s="1"/>
  <c r="C304" i="1"/>
  <c r="D304"/>
  <c r="A304" i="2"/>
  <c r="G302"/>
  <c r="B302"/>
  <c r="D302"/>
  <c r="E302" s="1"/>
  <c r="H301"/>
  <c r="B301" i="1" s="1"/>
  <c r="F301" s="1"/>
  <c r="E303"/>
  <c r="E304" l="1"/>
  <c r="H302" i="2"/>
  <c r="B302" i="1" s="1"/>
  <c r="F302" s="1"/>
  <c r="D305"/>
  <c r="A305" i="2"/>
  <c r="A306" i="1"/>
  <c r="K305" i="2"/>
  <c r="I305" s="1"/>
  <c r="C305" i="1"/>
  <c r="J304" i="2"/>
  <c r="C304"/>
  <c r="F304"/>
  <c r="G303"/>
  <c r="B303"/>
  <c r="D303"/>
  <c r="E303" s="1"/>
  <c r="E305" i="1" l="1"/>
  <c r="H303" i="2"/>
  <c r="B303" i="1" s="1"/>
  <c r="F303" s="1"/>
  <c r="B304" i="2"/>
  <c r="D304"/>
  <c r="E304" s="1"/>
  <c r="G304"/>
  <c r="C305"/>
  <c r="J305"/>
  <c r="F305"/>
  <c r="K306"/>
  <c r="I306" s="1"/>
  <c r="C306" i="1"/>
  <c r="A306" i="2"/>
  <c r="D306" i="1"/>
  <c r="A307"/>
  <c r="A307" i="2" l="1"/>
  <c r="K307"/>
  <c r="I307" s="1"/>
  <c r="D307" i="1"/>
  <c r="C307"/>
  <c r="E307" s="1"/>
  <c r="A308"/>
  <c r="J306" i="2"/>
  <c r="C306"/>
  <c r="F306"/>
  <c r="B305"/>
  <c r="D305"/>
  <c r="E305" s="1"/>
  <c r="G305"/>
  <c r="E306" i="1"/>
  <c r="H304" i="2"/>
  <c r="B304" i="1" s="1"/>
  <c r="F304" s="1"/>
  <c r="B306" i="2" l="1"/>
  <c r="G306"/>
  <c r="D306"/>
  <c r="E306" s="1"/>
  <c r="J307"/>
  <c r="C307"/>
  <c r="F307"/>
  <c r="K308"/>
  <c r="I308" s="1"/>
  <c r="C308" i="1"/>
  <c r="A308" i="2"/>
  <c r="D308" i="1"/>
  <c r="A309"/>
  <c r="H305" i="2"/>
  <c r="B305" i="1" s="1"/>
  <c r="F305" s="1"/>
  <c r="D307" i="2" l="1"/>
  <c r="E307" s="1"/>
  <c r="B307"/>
  <c r="G307"/>
  <c r="C309" i="1"/>
  <c r="A309" i="2"/>
  <c r="A310" i="1"/>
  <c r="D309"/>
  <c r="K309" i="2"/>
  <c r="I309" s="1"/>
  <c r="F308"/>
  <c r="J308"/>
  <c r="C308"/>
  <c r="E308" i="1"/>
  <c r="H306" i="2"/>
  <c r="B306" i="1" s="1"/>
  <c r="F306" s="1"/>
  <c r="E309" l="1"/>
  <c r="H307" i="2"/>
  <c r="B307" i="1" s="1"/>
  <c r="F307" s="1"/>
  <c r="B308" i="2"/>
  <c r="G308"/>
  <c r="D308"/>
  <c r="E308" s="1"/>
  <c r="F309"/>
  <c r="J309"/>
  <c r="C309"/>
  <c r="A311" i="1"/>
  <c r="K310" i="2"/>
  <c r="I310" s="1"/>
  <c r="C310" i="1"/>
  <c r="D310"/>
  <c r="A310" i="2"/>
  <c r="F310" l="1"/>
  <c r="J310"/>
  <c r="C310"/>
  <c r="K311"/>
  <c r="I311" s="1"/>
  <c r="A311"/>
  <c r="D311" i="1"/>
  <c r="A312"/>
  <c r="C311"/>
  <c r="E311" s="1"/>
  <c r="B309" i="2"/>
  <c r="D309"/>
  <c r="E309" s="1"/>
  <c r="G309"/>
  <c r="E310" i="1"/>
  <c r="H308" i="2"/>
  <c r="B308" i="1" s="1"/>
  <c r="F308" s="1"/>
  <c r="C311" i="2" l="1"/>
  <c r="J311"/>
  <c r="F311"/>
  <c r="G310"/>
  <c r="B310"/>
  <c r="D310"/>
  <c r="E310" s="1"/>
  <c r="D312" i="1"/>
  <c r="A313"/>
  <c r="K312" i="2"/>
  <c r="I312" s="1"/>
  <c r="C312" i="1"/>
  <c r="A312" i="2"/>
  <c r="H309"/>
  <c r="B309" i="1" s="1"/>
  <c r="F309" s="1"/>
  <c r="E312" l="1"/>
  <c r="A313" i="2"/>
  <c r="C313" i="1"/>
  <c r="K313" i="2"/>
  <c r="I313" s="1"/>
  <c r="D313" i="1"/>
  <c r="A314"/>
  <c r="G311" i="2"/>
  <c r="D311"/>
  <c r="E311" s="1"/>
  <c r="B311"/>
  <c r="J312"/>
  <c r="C312"/>
  <c r="F312"/>
  <c r="H310"/>
  <c r="B310" i="1" s="1"/>
  <c r="F310" s="1"/>
  <c r="H311" i="2" l="1"/>
  <c r="B311" i="1" s="1"/>
  <c r="F311" s="1"/>
  <c r="B312" i="2"/>
  <c r="G312"/>
  <c r="D312"/>
  <c r="E312" s="1"/>
  <c r="D314" i="1"/>
  <c r="A315"/>
  <c r="K314" i="2"/>
  <c r="I314" s="1"/>
  <c r="C314" i="1"/>
  <c r="A314" i="2"/>
  <c r="J313"/>
  <c r="C313"/>
  <c r="F313"/>
  <c r="E313" i="1"/>
  <c r="F314" i="2" l="1"/>
  <c r="J314"/>
  <c r="C314"/>
  <c r="G313"/>
  <c r="D313"/>
  <c r="E313" s="1"/>
  <c r="B313"/>
  <c r="A315"/>
  <c r="K315"/>
  <c r="I315" s="1"/>
  <c r="C315" i="1"/>
  <c r="D315"/>
  <c r="A316"/>
  <c r="E314"/>
  <c r="H312" i="2"/>
  <c r="B312" i="1" s="1"/>
  <c r="F312" s="1"/>
  <c r="H313" i="2" l="1"/>
  <c r="B313" i="1" s="1"/>
  <c r="F313" s="1"/>
  <c r="C315" i="2"/>
  <c r="J315"/>
  <c r="F315"/>
  <c r="B314"/>
  <c r="G314"/>
  <c r="D314"/>
  <c r="E314" s="1"/>
  <c r="C316" i="1"/>
  <c r="A316" i="2"/>
  <c r="A317" i="1"/>
  <c r="D316"/>
  <c r="K316" i="2"/>
  <c r="I316" s="1"/>
  <c r="E315" i="1"/>
  <c r="D315" i="2" l="1"/>
  <c r="E315" s="1"/>
  <c r="B315"/>
  <c r="G315"/>
  <c r="F316"/>
  <c r="C316"/>
  <c r="J316"/>
  <c r="A317"/>
  <c r="A318" i="1"/>
  <c r="K317" i="2"/>
  <c r="I317" s="1"/>
  <c r="C317" i="1"/>
  <c r="D317"/>
  <c r="H314" i="2"/>
  <c r="B314" i="1" s="1"/>
  <c r="F314" s="1"/>
  <c r="E316"/>
  <c r="E317" l="1"/>
  <c r="H315" i="2"/>
  <c r="B315" i="1" s="1"/>
  <c r="F315" s="1"/>
  <c r="K318" i="2"/>
  <c r="I318" s="1"/>
  <c r="D318" i="1"/>
  <c r="A318" i="2"/>
  <c r="A319" i="1"/>
  <c r="C318"/>
  <c r="G316" i="2"/>
  <c r="B316"/>
  <c r="D316"/>
  <c r="J317"/>
  <c r="C317"/>
  <c r="F317"/>
  <c r="E316"/>
  <c r="C319" i="1" l="1"/>
  <c r="A320"/>
  <c r="D319"/>
  <c r="K319" i="2"/>
  <c r="I319" s="1"/>
  <c r="A319"/>
  <c r="G317"/>
  <c r="D317"/>
  <c r="E317" s="1"/>
  <c r="B317"/>
  <c r="J318"/>
  <c r="C318"/>
  <c r="F318"/>
  <c r="H316"/>
  <c r="B316" i="1" s="1"/>
  <c r="F316" s="1"/>
  <c r="E318"/>
  <c r="H317" i="2" l="1"/>
  <c r="B317" i="1" s="1"/>
  <c r="F317" s="1"/>
  <c r="F319" i="2"/>
  <c r="J319"/>
  <c r="C319"/>
  <c r="K320"/>
  <c r="I320" s="1"/>
  <c r="D320" i="1"/>
  <c r="A320" i="2"/>
  <c r="A321" i="1"/>
  <c r="C320"/>
  <c r="B318" i="2"/>
  <c r="G318"/>
  <c r="D318"/>
  <c r="E318" s="1"/>
  <c r="E319" i="1"/>
  <c r="E320" l="1"/>
  <c r="J320" i="2"/>
  <c r="C320"/>
  <c r="F320"/>
  <c r="B319"/>
  <c r="G319"/>
  <c r="D319"/>
  <c r="E319" s="1"/>
  <c r="A322" i="1"/>
  <c r="C321"/>
  <c r="K321" i="2"/>
  <c r="I321" s="1"/>
  <c r="D321" i="1"/>
  <c r="A321" i="2"/>
  <c r="H318"/>
  <c r="B318" i="1" s="1"/>
  <c r="F318" s="1"/>
  <c r="J321" i="2" l="1"/>
  <c r="C321"/>
  <c r="F321"/>
  <c r="A323" i="1"/>
  <c r="K322" i="2"/>
  <c r="I322" s="1"/>
  <c r="C322" i="1"/>
  <c r="D322"/>
  <c r="A322" i="2"/>
  <c r="G320"/>
  <c r="B320"/>
  <c r="D320"/>
  <c r="E320" s="1"/>
  <c r="E321" i="1"/>
  <c r="H319" i="2"/>
  <c r="B319" i="1" s="1"/>
  <c r="F319" s="1"/>
  <c r="E322" l="1"/>
  <c r="C323"/>
  <c r="D323"/>
  <c r="A323" i="2"/>
  <c r="A324" i="1"/>
  <c r="K323" i="2"/>
  <c r="I323" s="1"/>
  <c r="C322"/>
  <c r="F322"/>
  <c r="J322"/>
  <c r="D321"/>
  <c r="E321" s="1"/>
  <c r="G321"/>
  <c r="B321"/>
  <c r="H320"/>
  <c r="B320" i="1" s="1"/>
  <c r="F320" s="1"/>
  <c r="B322" i="2" l="1"/>
  <c r="D322"/>
  <c r="E322" s="1"/>
  <c r="G322"/>
  <c r="A325" i="1"/>
  <c r="A324" i="2"/>
  <c r="K324"/>
  <c r="I324" s="1"/>
  <c r="D324" i="1"/>
  <c r="C324"/>
  <c r="F323" i="2"/>
  <c r="C323"/>
  <c r="J323"/>
  <c r="H321"/>
  <c r="B321" i="1" s="1"/>
  <c r="F321" s="1"/>
  <c r="E323"/>
  <c r="E324" l="1"/>
  <c r="J324" i="2"/>
  <c r="C324"/>
  <c r="F324"/>
  <c r="A325"/>
  <c r="A326" i="1"/>
  <c r="K325" i="2"/>
  <c r="I325" s="1"/>
  <c r="C325" i="1"/>
  <c r="D325"/>
  <c r="B323" i="2"/>
  <c r="D323"/>
  <c r="G323"/>
  <c r="E323"/>
  <c r="H322"/>
  <c r="B322" i="1" s="1"/>
  <c r="F322" s="1"/>
  <c r="J325" i="2" l="1"/>
  <c r="F325"/>
  <c r="C325"/>
  <c r="K326"/>
  <c r="I326" s="1"/>
  <c r="C326" i="1"/>
  <c r="D326"/>
  <c r="A326" i="2"/>
  <c r="A327" i="1"/>
  <c r="B324" i="2"/>
  <c r="G324"/>
  <c r="D324"/>
  <c r="E324" s="1"/>
  <c r="H323"/>
  <c r="B323" i="1" s="1"/>
  <c r="F323" s="1"/>
  <c r="E325"/>
  <c r="D327" l="1"/>
  <c r="A328"/>
  <c r="C327"/>
  <c r="E327" s="1"/>
  <c r="K327" i="2"/>
  <c r="I327" s="1"/>
  <c r="A327"/>
  <c r="J326"/>
  <c r="F326"/>
  <c r="C326"/>
  <c r="D325"/>
  <c r="E325" s="1"/>
  <c r="G325"/>
  <c r="B325"/>
  <c r="H324"/>
  <c r="B324" i="1" s="1"/>
  <c r="F324" s="1"/>
  <c r="E326"/>
  <c r="B326" i="2" l="1"/>
  <c r="G326"/>
  <c r="D326"/>
  <c r="E326" s="1"/>
  <c r="J327"/>
  <c r="F327"/>
  <c r="C327"/>
  <c r="D328" i="1"/>
  <c r="C328"/>
  <c r="A329"/>
  <c r="A328" i="2"/>
  <c r="K328"/>
  <c r="I328" s="1"/>
  <c r="H325"/>
  <c r="B325" i="1" s="1"/>
  <c r="F325" s="1"/>
  <c r="E328" l="1"/>
  <c r="G327" i="2"/>
  <c r="D327"/>
  <c r="B327"/>
  <c r="J328"/>
  <c r="F328"/>
  <c r="C328"/>
  <c r="C329" i="1"/>
  <c r="A330"/>
  <c r="D329"/>
  <c r="K329" i="2"/>
  <c r="I329" s="1"/>
  <c r="A329"/>
  <c r="E327"/>
  <c r="H326"/>
  <c r="B326" i="1" s="1"/>
  <c r="F326" s="1"/>
  <c r="F329" i="2" l="1"/>
  <c r="C329"/>
  <c r="J329"/>
  <c r="A330"/>
  <c r="A331" i="1"/>
  <c r="K330" i="2"/>
  <c r="I330" s="1"/>
  <c r="C330" i="1"/>
  <c r="D330"/>
  <c r="G328" i="2"/>
  <c r="D328"/>
  <c r="E328" s="1"/>
  <c r="B328"/>
  <c r="E329" i="1"/>
  <c r="H327" i="2"/>
  <c r="B327" i="1" s="1"/>
  <c r="F327" s="1"/>
  <c r="C331" l="1"/>
  <c r="K331" i="2"/>
  <c r="I331" s="1"/>
  <c r="D331" i="1"/>
  <c r="A331" i="2"/>
  <c r="A332" i="1"/>
  <c r="B329" i="2"/>
  <c r="D329"/>
  <c r="G329"/>
  <c r="H328"/>
  <c r="B328" i="1" s="1"/>
  <c r="F328" s="1"/>
  <c r="E330"/>
  <c r="J330" i="2"/>
  <c r="F330"/>
  <c r="C330"/>
  <c r="E329"/>
  <c r="B330" l="1"/>
  <c r="D330"/>
  <c r="E330" s="1"/>
  <c r="G330"/>
  <c r="A332"/>
  <c r="K332"/>
  <c r="I332" s="1"/>
  <c r="D332" i="1"/>
  <c r="C332"/>
  <c r="A333"/>
  <c r="E331"/>
  <c r="F331" i="2"/>
  <c r="C331"/>
  <c r="J331"/>
  <c r="H329"/>
  <c r="B329" i="1" s="1"/>
  <c r="F329" s="1"/>
  <c r="E332" l="1"/>
  <c r="G331" i="2"/>
  <c r="B331"/>
  <c r="D331"/>
  <c r="J332"/>
  <c r="C332"/>
  <c r="F332"/>
  <c r="H330"/>
  <c r="B330" i="1" s="1"/>
  <c r="F330" s="1"/>
  <c r="A333" i="2"/>
  <c r="A334" i="1"/>
  <c r="K333" i="2"/>
  <c r="I333" s="1"/>
  <c r="C333" i="1"/>
  <c r="D333"/>
  <c r="E331" i="2"/>
  <c r="E333" i="1" l="1"/>
  <c r="C334"/>
  <c r="A335"/>
  <c r="D334"/>
  <c r="K334" i="2"/>
  <c r="I334" s="1"/>
  <c r="A334"/>
  <c r="F333"/>
  <c r="J333"/>
  <c r="C333"/>
  <c r="D332"/>
  <c r="E332" s="1"/>
  <c r="B332"/>
  <c r="H332" s="1"/>
  <c r="B332" i="1" s="1"/>
  <c r="F332" s="1"/>
  <c r="G332" i="2"/>
  <c r="H331"/>
  <c r="B331" i="1" s="1"/>
  <c r="F331" s="1"/>
  <c r="B333" i="2" l="1"/>
  <c r="D333"/>
  <c r="E333" s="1"/>
  <c r="G333"/>
  <c r="E334" i="1"/>
  <c r="C334" i="2"/>
  <c r="F334"/>
  <c r="J334"/>
  <c r="C335" i="1"/>
  <c r="A336"/>
  <c r="D335"/>
  <c r="K335" i="2"/>
  <c r="I335" s="1"/>
  <c r="A335"/>
  <c r="J335" l="1"/>
  <c r="F335"/>
  <c r="C335"/>
  <c r="C336" i="1"/>
  <c r="D336"/>
  <c r="A336" i="2"/>
  <c r="A337" i="1"/>
  <c r="K336" i="2"/>
  <c r="I336" s="1"/>
  <c r="B334"/>
  <c r="D334"/>
  <c r="E334" s="1"/>
  <c r="G334"/>
  <c r="H333"/>
  <c r="B333" i="1" s="1"/>
  <c r="F333" s="1"/>
  <c r="E335"/>
  <c r="E336" l="1"/>
  <c r="A338"/>
  <c r="C337"/>
  <c r="K337" i="2"/>
  <c r="I337" s="1"/>
  <c r="D337" i="1"/>
  <c r="A337" i="2"/>
  <c r="D335"/>
  <c r="E335" s="1"/>
  <c r="G335"/>
  <c r="B335"/>
  <c r="H334"/>
  <c r="B334" i="1" s="1"/>
  <c r="F334" s="1"/>
  <c r="J336" i="2"/>
  <c r="F336"/>
  <c r="C336"/>
  <c r="H335" l="1"/>
  <c r="B335" i="1" s="1"/>
  <c r="F335" s="1"/>
  <c r="G336" i="2"/>
  <c r="B336"/>
  <c r="D336"/>
  <c r="E336" s="1"/>
  <c r="C337"/>
  <c r="J337"/>
  <c r="F337"/>
  <c r="A338"/>
  <c r="C338" i="1"/>
  <c r="D338"/>
  <c r="A339"/>
  <c r="K338" i="2"/>
  <c r="I338" s="1"/>
  <c r="E337" i="1"/>
  <c r="E338" l="1"/>
  <c r="H336" i="2"/>
  <c r="B336" i="1" s="1"/>
  <c r="F336" s="1"/>
  <c r="K339" i="2"/>
  <c r="I339" s="1"/>
  <c r="D339" i="1"/>
  <c r="C339"/>
  <c r="A339" i="2"/>
  <c r="A340" i="1"/>
  <c r="C338" i="2"/>
  <c r="F338"/>
  <c r="J338"/>
  <c r="G337"/>
  <c r="D337"/>
  <c r="E337" s="1"/>
  <c r="B337"/>
  <c r="B338" l="1"/>
  <c r="D338"/>
  <c r="E338" s="1"/>
  <c r="G338"/>
  <c r="C340" i="1"/>
  <c r="A340" i="2"/>
  <c r="A341" i="1"/>
  <c r="D340"/>
  <c r="K340" i="2"/>
  <c r="I340" s="1"/>
  <c r="F339"/>
  <c r="J339"/>
  <c r="C339"/>
  <c r="H337"/>
  <c r="B337" i="1" s="1"/>
  <c r="F337" s="1"/>
  <c r="E339"/>
  <c r="E340" l="1"/>
  <c r="B339" i="2"/>
  <c r="G339"/>
  <c r="D339"/>
  <c r="C340"/>
  <c r="F340"/>
  <c r="J340"/>
  <c r="A342" i="1"/>
  <c r="D341"/>
  <c r="K341" i="2"/>
  <c r="I341" s="1"/>
  <c r="A341"/>
  <c r="C341" i="1"/>
  <c r="E339" i="2"/>
  <c r="H338"/>
  <c r="B338" i="1" s="1"/>
  <c r="F338" s="1"/>
  <c r="D340" i="2" l="1"/>
  <c r="E340" s="1"/>
  <c r="G340"/>
  <c r="B340"/>
  <c r="J341"/>
  <c r="C341"/>
  <c r="F341"/>
  <c r="K342"/>
  <c r="I342" s="1"/>
  <c r="C342" i="1"/>
  <c r="D342"/>
  <c r="A342" i="2"/>
  <c r="A343" i="1"/>
  <c r="E341"/>
  <c r="H339" i="2"/>
  <c r="B339" i="1" s="1"/>
  <c r="F339" s="1"/>
  <c r="E342" l="1"/>
  <c r="D341" i="2"/>
  <c r="G341"/>
  <c r="B341"/>
  <c r="K343"/>
  <c r="I343" s="1"/>
  <c r="A343"/>
  <c r="C343" i="1"/>
  <c r="A344"/>
  <c r="D343"/>
  <c r="J342" i="2"/>
  <c r="C342"/>
  <c r="F342"/>
  <c r="E341"/>
  <c r="H340"/>
  <c r="B340" i="1" s="1"/>
  <c r="F340" s="1"/>
  <c r="C343" i="2" l="1"/>
  <c r="F343"/>
  <c r="J343"/>
  <c r="G342"/>
  <c r="D342"/>
  <c r="E342" s="1"/>
  <c r="B342"/>
  <c r="H342" s="1"/>
  <c r="B342" i="1" s="1"/>
  <c r="F342" s="1"/>
  <c r="D344"/>
  <c r="A344" i="2"/>
  <c r="A345" i="1"/>
  <c r="K344" i="2"/>
  <c r="I344" s="1"/>
  <c r="C344" i="1"/>
  <c r="E344" s="1"/>
  <c r="E343"/>
  <c r="H341" i="2"/>
  <c r="B341" i="1" s="1"/>
  <c r="F341" s="1"/>
  <c r="C344" i="2" l="1"/>
  <c r="F344"/>
  <c r="J344"/>
  <c r="D345" i="1"/>
  <c r="A346"/>
  <c r="A345" i="2"/>
  <c r="K345"/>
  <c r="I345" s="1"/>
  <c r="C345" i="1"/>
  <c r="E345" s="1"/>
  <c r="G343" i="2"/>
  <c r="B343"/>
  <c r="D343"/>
  <c r="E343" s="1"/>
  <c r="H343" l="1"/>
  <c r="B343" i="1" s="1"/>
  <c r="F343" s="1"/>
  <c r="F345" i="2"/>
  <c r="C345"/>
  <c r="J345"/>
  <c r="A346"/>
  <c r="C346" i="1"/>
  <c r="D346"/>
  <c r="K346" i="2"/>
  <c r="I346" s="1"/>
  <c r="A347" i="1"/>
  <c r="G344" i="2"/>
  <c r="B344"/>
  <c r="D344"/>
  <c r="E344" s="1"/>
  <c r="H344" l="1"/>
  <c r="B344" i="1" s="1"/>
  <c r="F344" s="1"/>
  <c r="K347" i="2"/>
  <c r="I347" s="1"/>
  <c r="D347" i="1"/>
  <c r="A347" i="2"/>
  <c r="A348" i="1"/>
  <c r="C347"/>
  <c r="J346" i="2"/>
  <c r="C346"/>
  <c r="F346"/>
  <c r="B345"/>
  <c r="G345"/>
  <c r="D345"/>
  <c r="E345" s="1"/>
  <c r="E346" i="1"/>
  <c r="D346" i="2" l="1"/>
  <c r="E346" s="1"/>
  <c r="G346"/>
  <c r="B346"/>
  <c r="A348"/>
  <c r="A349" i="1"/>
  <c r="K348" i="2"/>
  <c r="I348" s="1"/>
  <c r="C348" i="1"/>
  <c r="D348"/>
  <c r="F347" i="2"/>
  <c r="C347"/>
  <c r="J347"/>
  <c r="H345"/>
  <c r="B345" i="1" s="1"/>
  <c r="F345" s="1"/>
  <c r="E347"/>
  <c r="J348" i="2" l="1"/>
  <c r="F348"/>
  <c r="C348"/>
  <c r="B347"/>
  <c r="G347"/>
  <c r="D347"/>
  <c r="E347" s="1"/>
  <c r="A350" i="1"/>
  <c r="K349" i="2"/>
  <c r="I349" s="1"/>
  <c r="C349" i="1"/>
  <c r="A349" i="2"/>
  <c r="D349" i="1"/>
  <c r="E348"/>
  <c r="H346" i="2"/>
  <c r="B346" i="1" s="1"/>
  <c r="F346" s="1"/>
  <c r="F349" i="2" l="1"/>
  <c r="J349"/>
  <c r="C349"/>
  <c r="C350" i="1"/>
  <c r="D350"/>
  <c r="A350" i="2"/>
  <c r="A351" i="1"/>
  <c r="K350" i="2"/>
  <c r="I350" s="1"/>
  <c r="D348"/>
  <c r="E348" s="1"/>
  <c r="G348"/>
  <c r="B348"/>
  <c r="H347"/>
  <c r="B347" i="1" s="1"/>
  <c r="F347" s="1"/>
  <c r="E349"/>
  <c r="E350" l="1"/>
  <c r="J350" i="2"/>
  <c r="C350"/>
  <c r="F350"/>
  <c r="D349"/>
  <c r="E349" s="1"/>
  <c r="B349"/>
  <c r="G349"/>
  <c r="A352" i="1"/>
  <c r="A351" i="2"/>
  <c r="K351"/>
  <c r="I351" s="1"/>
  <c r="D351" i="1"/>
  <c r="C351"/>
  <c r="H348" i="2"/>
  <c r="B348" i="1" s="1"/>
  <c r="F348" s="1"/>
  <c r="C351" i="2" l="1"/>
  <c r="F351"/>
  <c r="J351"/>
  <c r="K352"/>
  <c r="I352" s="1"/>
  <c r="D352" i="1"/>
  <c r="C352"/>
  <c r="E352" s="1"/>
  <c r="A353"/>
  <c r="A352" i="2"/>
  <c r="D350"/>
  <c r="E350" s="1"/>
  <c r="G350"/>
  <c r="B350"/>
  <c r="E351" i="1"/>
  <c r="H349" i="2"/>
  <c r="B349" i="1" s="1"/>
  <c r="F349" s="1"/>
  <c r="J352" i="2" l="1"/>
  <c r="C352"/>
  <c r="F352"/>
  <c r="A353"/>
  <c r="K353"/>
  <c r="I353" s="1"/>
  <c r="D353" i="1"/>
  <c r="C353"/>
  <c r="A354"/>
  <c r="D351" i="2"/>
  <c r="E351" s="1"/>
  <c r="G351"/>
  <c r="B351"/>
  <c r="H350"/>
  <c r="B350" i="1" s="1"/>
  <c r="F350" s="1"/>
  <c r="A354" i="2" l="1"/>
  <c r="D354" i="1"/>
  <c r="A355"/>
  <c r="K354" i="2"/>
  <c r="I354" s="1"/>
  <c r="C354" i="1"/>
  <c r="J353" i="2"/>
  <c r="C353"/>
  <c r="F353"/>
  <c r="B352"/>
  <c r="D352"/>
  <c r="E352" s="1"/>
  <c r="G352"/>
  <c r="H351"/>
  <c r="B351" i="1" s="1"/>
  <c r="F351" s="1"/>
  <c r="E353"/>
  <c r="G353" i="2" l="1"/>
  <c r="D353"/>
  <c r="E353" s="1"/>
  <c r="B353"/>
  <c r="C354"/>
  <c r="J354"/>
  <c r="F354"/>
  <c r="K355"/>
  <c r="I355" s="1"/>
  <c r="D355" i="1"/>
  <c r="A355" i="2"/>
  <c r="A356" i="1"/>
  <c r="C355"/>
  <c r="H352" i="2"/>
  <c r="B352" i="1" s="1"/>
  <c r="F352" s="1"/>
  <c r="E354"/>
  <c r="A357" l="1"/>
  <c r="D356"/>
  <c r="K356" i="2"/>
  <c r="I356" s="1"/>
  <c r="A356"/>
  <c r="C356" i="1"/>
  <c r="J355" i="2"/>
  <c r="F355"/>
  <c r="C355"/>
  <c r="D354"/>
  <c r="E354" s="1"/>
  <c r="G354"/>
  <c r="B354"/>
  <c r="E355" i="1"/>
  <c r="H353" i="2"/>
  <c r="B353" i="1" s="1"/>
  <c r="F353" s="1"/>
  <c r="D355" i="2" l="1"/>
  <c r="E355" s="1"/>
  <c r="B355"/>
  <c r="G355"/>
  <c r="J356"/>
  <c r="C356"/>
  <c r="F356"/>
  <c r="C357" i="1"/>
  <c r="A358"/>
  <c r="D357"/>
  <c r="K357" i="2"/>
  <c r="I357" s="1"/>
  <c r="A357"/>
  <c r="H354"/>
  <c r="B354" i="1" s="1"/>
  <c r="F354" s="1"/>
  <c r="E356"/>
  <c r="H355" i="2" l="1"/>
  <c r="B355" i="1" s="1"/>
  <c r="F355" s="1"/>
  <c r="F357" i="2"/>
  <c r="C357"/>
  <c r="J357"/>
  <c r="A358"/>
  <c r="A359" i="1"/>
  <c r="K358" i="2"/>
  <c r="I358" s="1"/>
  <c r="C358" i="1"/>
  <c r="D358"/>
  <c r="G356" i="2"/>
  <c r="B356"/>
  <c r="D356"/>
  <c r="E356" s="1"/>
  <c r="E357" i="1"/>
  <c r="H356" i="2" l="1"/>
  <c r="B356" i="1" s="1"/>
  <c r="F356" s="1"/>
  <c r="F358" i="2"/>
  <c r="C358"/>
  <c r="J358"/>
  <c r="C359" i="1"/>
  <c r="A359" i="2"/>
  <c r="A360" i="1"/>
  <c r="D359"/>
  <c r="K359" i="2"/>
  <c r="I359" s="1"/>
  <c r="D357"/>
  <c r="E357" s="1"/>
  <c r="G357"/>
  <c r="B357"/>
  <c r="E358" i="1"/>
  <c r="E359" l="1"/>
  <c r="F359" i="2"/>
  <c r="J359"/>
  <c r="C359"/>
  <c r="A361" i="1"/>
  <c r="A360" i="2"/>
  <c r="K360"/>
  <c r="I360" s="1"/>
  <c r="D360" i="1"/>
  <c r="C360"/>
  <c r="B358" i="2"/>
  <c r="D358"/>
  <c r="E358" s="1"/>
  <c r="G358"/>
  <c r="H357"/>
  <c r="B357" i="1" s="1"/>
  <c r="F357" s="1"/>
  <c r="E360" l="1"/>
  <c r="F360" i="2"/>
  <c r="J360"/>
  <c r="C360"/>
  <c r="C361" i="1"/>
  <c r="D361"/>
  <c r="A361" i="2"/>
  <c r="A362" i="1"/>
  <c r="K361" i="2"/>
  <c r="I361" s="1"/>
  <c r="B359"/>
  <c r="G359"/>
  <c r="D359"/>
  <c r="E359" s="1"/>
  <c r="H358"/>
  <c r="B358" i="1" s="1"/>
  <c r="F358" s="1"/>
  <c r="E361" l="1"/>
  <c r="C361" i="2"/>
  <c r="J361"/>
  <c r="F361"/>
  <c r="B360"/>
  <c r="D360"/>
  <c r="E360" s="1"/>
  <c r="G360"/>
  <c r="D362" i="1"/>
  <c r="A363"/>
  <c r="C362"/>
  <c r="K362" i="2"/>
  <c r="I362" s="1"/>
  <c r="A362"/>
  <c r="H359"/>
  <c r="B359" i="1" s="1"/>
  <c r="F359" s="1"/>
  <c r="E362" l="1"/>
  <c r="J362" i="2"/>
  <c r="F362"/>
  <c r="C362"/>
  <c r="C363" i="1"/>
  <c r="D363"/>
  <c r="A364"/>
  <c r="A363" i="2"/>
  <c r="K363"/>
  <c r="I363" s="1"/>
  <c r="B361"/>
  <c r="G361"/>
  <c r="D361"/>
  <c r="E361" s="1"/>
  <c r="H360"/>
  <c r="B360" i="1" s="1"/>
  <c r="F360" s="1"/>
  <c r="E363" l="1"/>
  <c r="F363" i="2"/>
  <c r="C363"/>
  <c r="J363"/>
  <c r="A364"/>
  <c r="K364"/>
  <c r="I364" s="1"/>
  <c r="D364" i="1"/>
  <c r="C364"/>
  <c r="A365"/>
  <c r="D362" i="2"/>
  <c r="E362" s="1"/>
  <c r="B362"/>
  <c r="G362"/>
  <c r="H361"/>
  <c r="B361" i="1" s="1"/>
  <c r="F361" s="1"/>
  <c r="H362" i="2" l="1"/>
  <c r="B362" i="1" s="1"/>
  <c r="F362" s="1"/>
  <c r="C365"/>
  <c r="D365"/>
  <c r="A365" i="2"/>
  <c r="A366" i="1"/>
  <c r="K365" i="2"/>
  <c r="I365" s="1"/>
  <c r="F364"/>
  <c r="J364"/>
  <c r="C364"/>
  <c r="D363"/>
  <c r="E363" s="1"/>
  <c r="G363"/>
  <c r="B363"/>
  <c r="E364" i="1"/>
  <c r="C366" l="1"/>
  <c r="A366" i="2"/>
  <c r="D366" i="1"/>
  <c r="A367"/>
  <c r="K366" i="2"/>
  <c r="I366" s="1"/>
  <c r="D364"/>
  <c r="G364"/>
  <c r="B364"/>
  <c r="F365"/>
  <c r="J365"/>
  <c r="C365"/>
  <c r="E364"/>
  <c r="H363"/>
  <c r="B363" i="1" s="1"/>
  <c r="F363" s="1"/>
  <c r="E365"/>
  <c r="G365" i="2" l="1"/>
  <c r="D365"/>
  <c r="E365" s="1"/>
  <c r="B365"/>
  <c r="C367" i="1"/>
  <c r="D367"/>
  <c r="A367" i="2"/>
  <c r="A368" i="1"/>
  <c r="K367" i="2"/>
  <c r="I367" s="1"/>
  <c r="F366"/>
  <c r="C366"/>
  <c r="J366"/>
  <c r="H364"/>
  <c r="B364" i="1" s="1"/>
  <c r="F364" s="1"/>
  <c r="E366"/>
  <c r="E367" l="1"/>
  <c r="J367" i="2"/>
  <c r="F367"/>
  <c r="C367"/>
  <c r="B366"/>
  <c r="D366"/>
  <c r="E366" s="1"/>
  <c r="G366"/>
  <c r="A368"/>
  <c r="K368"/>
  <c r="I368" s="1"/>
  <c r="D368" i="1"/>
  <c r="C368"/>
  <c r="E368" s="1"/>
  <c r="A369"/>
  <c r="H365" i="2"/>
  <c r="B365" i="1" s="1"/>
  <c r="F365" s="1"/>
  <c r="J368" i="2" l="1"/>
  <c r="F368"/>
  <c r="C368"/>
  <c r="C369" i="1"/>
  <c r="D369"/>
  <c r="A370"/>
  <c r="A369" i="2"/>
  <c r="K369"/>
  <c r="I369" s="1"/>
  <c r="B367"/>
  <c r="D367"/>
  <c r="E367" s="1"/>
  <c r="G367"/>
  <c r="H366"/>
  <c r="B366" i="1" s="1"/>
  <c r="F366" s="1"/>
  <c r="E369" l="1"/>
  <c r="F369" i="2"/>
  <c r="C369"/>
  <c r="J369"/>
  <c r="K370"/>
  <c r="I370" s="1"/>
  <c r="A370"/>
  <c r="D370" i="1"/>
  <c r="A371"/>
  <c r="C370"/>
  <c r="D368" i="2"/>
  <c r="E368" s="1"/>
  <c r="B368"/>
  <c r="G368"/>
  <c r="H367"/>
  <c r="B367" i="1" s="1"/>
  <c r="F367" s="1"/>
  <c r="E370" l="1"/>
  <c r="H368" i="2"/>
  <c r="B368" i="1" s="1"/>
  <c r="F368" s="1"/>
  <c r="J370" i="2"/>
  <c r="F370"/>
  <c r="C370"/>
  <c r="A371"/>
  <c r="A372" i="1"/>
  <c r="C371"/>
  <c r="K371" i="2"/>
  <c r="I371" s="1"/>
  <c r="D371" i="1"/>
  <c r="D369" i="2"/>
  <c r="E369" s="1"/>
  <c r="B369"/>
  <c r="G369"/>
  <c r="J371" l="1"/>
  <c r="F371"/>
  <c r="C371"/>
  <c r="A372"/>
  <c r="K372"/>
  <c r="I372" s="1"/>
  <c r="D372" i="1"/>
  <c r="C372"/>
  <c r="A373"/>
  <c r="B370" i="2"/>
  <c r="D370"/>
  <c r="E370" s="1"/>
  <c r="G370"/>
  <c r="H369"/>
  <c r="B369" i="1" s="1"/>
  <c r="F369" s="1"/>
  <c r="E371"/>
  <c r="A373" i="2" l="1"/>
  <c r="A374" i="1"/>
  <c r="K373" i="2"/>
  <c r="I373" s="1"/>
  <c r="C373" i="1"/>
  <c r="D373"/>
  <c r="J372" i="2"/>
  <c r="F372"/>
  <c r="C372"/>
  <c r="B371"/>
  <c r="D371"/>
  <c r="E371" s="1"/>
  <c r="G371"/>
  <c r="H370"/>
  <c r="B370" i="1" s="1"/>
  <c r="F370" s="1"/>
  <c r="E372"/>
  <c r="E373" l="1"/>
  <c r="G372" i="2"/>
  <c r="B372"/>
  <c r="D372"/>
  <c r="E372" s="1"/>
  <c r="D374" i="1"/>
  <c r="K374" i="2"/>
  <c r="I374" s="1"/>
  <c r="A374"/>
  <c r="C374" i="1"/>
  <c r="A375"/>
  <c r="J373" i="2"/>
  <c r="C373"/>
  <c r="F373"/>
  <c r="H371"/>
  <c r="B371" i="1" s="1"/>
  <c r="F371" s="1"/>
  <c r="H372" i="2" l="1"/>
  <c r="B372" i="1" s="1"/>
  <c r="F372" s="1"/>
  <c r="D375"/>
  <c r="A376"/>
  <c r="A375" i="2"/>
  <c r="K375"/>
  <c r="I375" s="1"/>
  <c r="C375" i="1"/>
  <c r="E375" s="1"/>
  <c r="B373" i="2"/>
  <c r="D373"/>
  <c r="E373" s="1"/>
  <c r="G373"/>
  <c r="C374"/>
  <c r="J374"/>
  <c r="F374"/>
  <c r="E374" i="1"/>
  <c r="G374" i="2" l="1"/>
  <c r="D374"/>
  <c r="E374" s="1"/>
  <c r="B374"/>
  <c r="J375"/>
  <c r="F375"/>
  <c r="C375"/>
  <c r="K376"/>
  <c r="I376" s="1"/>
  <c r="C376" i="1"/>
  <c r="D376"/>
  <c r="A376" i="2"/>
  <c r="A377" i="1"/>
  <c r="H373" i="2"/>
  <c r="B373" i="1" s="1"/>
  <c r="F373" s="1"/>
  <c r="E376" l="1"/>
  <c r="B375" i="2"/>
  <c r="G375"/>
  <c r="D375"/>
  <c r="E375" s="1"/>
  <c r="A378" i="1"/>
  <c r="A377" i="2"/>
  <c r="K377"/>
  <c r="I377" s="1"/>
  <c r="D377" i="1"/>
  <c r="C377"/>
  <c r="J376" i="2"/>
  <c r="F376"/>
  <c r="C376"/>
  <c r="H374"/>
  <c r="B374" i="1" s="1"/>
  <c r="F374" s="1"/>
  <c r="E377" l="1"/>
  <c r="C377" i="2"/>
  <c r="F377"/>
  <c r="J377"/>
  <c r="K378"/>
  <c r="I378" s="1"/>
  <c r="C378" i="1"/>
  <c r="A378" i="2"/>
  <c r="D378" i="1"/>
  <c r="A379"/>
  <c r="D376" i="2"/>
  <c r="E376" s="1"/>
  <c r="B376"/>
  <c r="G376"/>
  <c r="H375"/>
  <c r="B375" i="1" s="1"/>
  <c r="F375" s="1"/>
  <c r="K379" i="2" l="1"/>
  <c r="I379" s="1"/>
  <c r="C379" i="1"/>
  <c r="D379"/>
  <c r="A380"/>
  <c r="A379" i="2"/>
  <c r="C378"/>
  <c r="F378"/>
  <c r="J378"/>
  <c r="D377"/>
  <c r="E377" s="1"/>
  <c r="B377"/>
  <c r="G377"/>
  <c r="H376"/>
  <c r="B376" i="1" s="1"/>
  <c r="F376" s="1"/>
  <c r="E378"/>
  <c r="E379" l="1"/>
  <c r="H377" i="2"/>
  <c r="B377" i="1" s="1"/>
  <c r="F377" s="1"/>
  <c r="D378" i="2"/>
  <c r="E378" s="1"/>
  <c r="G378"/>
  <c r="B378"/>
  <c r="K380"/>
  <c r="I380" s="1"/>
  <c r="D380" i="1"/>
  <c r="C380"/>
  <c r="A380" i="2"/>
  <c r="A381" i="1"/>
  <c r="F379" i="2"/>
  <c r="C379"/>
  <c r="J379"/>
  <c r="E380" i="1" l="1"/>
  <c r="A382"/>
  <c r="A381" i="2"/>
  <c r="K381"/>
  <c r="I381" s="1"/>
  <c r="D381" i="1"/>
  <c r="C381"/>
  <c r="F380" i="2"/>
  <c r="C380"/>
  <c r="J380"/>
  <c r="G379"/>
  <c r="D379"/>
  <c r="E379" s="1"/>
  <c r="B379"/>
  <c r="H378"/>
  <c r="B378" i="1" s="1"/>
  <c r="F378" s="1"/>
  <c r="B380" i="2" l="1"/>
  <c r="D380"/>
  <c r="E380" s="1"/>
  <c r="G380"/>
  <c r="J381"/>
  <c r="C381"/>
  <c r="F381"/>
  <c r="A382"/>
  <c r="A383" i="1"/>
  <c r="K382" i="2"/>
  <c r="I382" s="1"/>
  <c r="D382" i="1"/>
  <c r="C382"/>
  <c r="H379" i="2"/>
  <c r="B379" i="1" s="1"/>
  <c r="F379" s="1"/>
  <c r="E381"/>
  <c r="C383" l="1"/>
  <c r="D383"/>
  <c r="A384"/>
  <c r="A383" i="2"/>
  <c r="K383"/>
  <c r="I383" s="1"/>
  <c r="G381"/>
  <c r="B381"/>
  <c r="D381"/>
  <c r="E381" s="1"/>
  <c r="F382"/>
  <c r="C382"/>
  <c r="J382"/>
  <c r="E382" i="1"/>
  <c r="H380" i="2"/>
  <c r="B380" i="1" s="1"/>
  <c r="F380" s="1"/>
  <c r="D382" i="2" l="1"/>
  <c r="G382"/>
  <c r="B382"/>
  <c r="C383"/>
  <c r="F383"/>
  <c r="J383"/>
  <c r="A385" i="1"/>
  <c r="C384"/>
  <c r="K384" i="2"/>
  <c r="I384" s="1"/>
  <c r="D384" i="1"/>
  <c r="A384" i="2"/>
  <c r="E382"/>
  <c r="H381"/>
  <c r="B381" i="1" s="1"/>
  <c r="F381" s="1"/>
  <c r="E383"/>
  <c r="D383" i="2" l="1"/>
  <c r="E383" s="1"/>
  <c r="B383"/>
  <c r="G383"/>
  <c r="F384"/>
  <c r="C384"/>
  <c r="J384"/>
  <c r="K385"/>
  <c r="I385" s="1"/>
  <c r="A385"/>
  <c r="C385" i="1"/>
  <c r="A386"/>
  <c r="D385"/>
  <c r="E384"/>
  <c r="H382" i="2"/>
  <c r="B382" i="1" s="1"/>
  <c r="F382" s="1"/>
  <c r="H383" i="2" l="1"/>
  <c r="B383" i="1" s="1"/>
  <c r="F383" s="1"/>
  <c r="D386"/>
  <c r="C386"/>
  <c r="A387"/>
  <c r="A386" i="2"/>
  <c r="K386"/>
  <c r="I386" s="1"/>
  <c r="B384"/>
  <c r="G384"/>
  <c r="D384"/>
  <c r="E384" s="1"/>
  <c r="J385"/>
  <c r="C385"/>
  <c r="F385"/>
  <c r="E385" i="1"/>
  <c r="E386" l="1"/>
  <c r="D385" i="2"/>
  <c r="E385" s="1"/>
  <c r="G385"/>
  <c r="B385"/>
  <c r="J386"/>
  <c r="F386"/>
  <c r="C386"/>
  <c r="C387" i="1"/>
  <c r="A387" i="2"/>
  <c r="A388" i="1"/>
  <c r="K387" i="2"/>
  <c r="I387" s="1"/>
  <c r="D387" i="1"/>
  <c r="H384" i="2"/>
  <c r="B384" i="1" s="1"/>
  <c r="F384" s="1"/>
  <c r="J387" i="2" l="1"/>
  <c r="C387"/>
  <c r="F387"/>
  <c r="G386"/>
  <c r="D386"/>
  <c r="E386" s="1"/>
  <c r="B386"/>
  <c r="A388"/>
  <c r="K388"/>
  <c r="I388" s="1"/>
  <c r="D388" i="1"/>
  <c r="C388"/>
  <c r="A389"/>
  <c r="E387"/>
  <c r="H385" i="2"/>
  <c r="B385" i="1" s="1"/>
  <c r="F385" s="1"/>
  <c r="E388" l="1"/>
  <c r="H386" i="2"/>
  <c r="B386" i="1" s="1"/>
  <c r="F386" s="1"/>
  <c r="F388" i="2"/>
  <c r="C388"/>
  <c r="J388"/>
  <c r="A389"/>
  <c r="K389"/>
  <c r="I389" s="1"/>
  <c r="D389" i="1"/>
  <c r="C389"/>
  <c r="A390"/>
  <c r="G387" i="2"/>
  <c r="D387"/>
  <c r="E387" s="1"/>
  <c r="B387"/>
  <c r="E389" i="1" l="1"/>
  <c r="H387" i="2"/>
  <c r="B387" i="1" s="1"/>
  <c r="F387" s="1"/>
  <c r="C389" i="2"/>
  <c r="F389"/>
  <c r="J389"/>
  <c r="G388"/>
  <c r="B388"/>
  <c r="D388"/>
  <c r="E388" s="1"/>
  <c r="K390"/>
  <c r="I390" s="1"/>
  <c r="C390" i="1"/>
  <c r="A390" i="2"/>
  <c r="A391" i="1"/>
  <c r="D390"/>
  <c r="E390" l="1"/>
  <c r="J390" i="2"/>
  <c r="F390"/>
  <c r="C390"/>
  <c r="G389"/>
  <c r="D389"/>
  <c r="E389" s="1"/>
  <c r="B389"/>
  <c r="H389" s="1"/>
  <c r="B389" i="1" s="1"/>
  <c r="F389" s="1"/>
  <c r="H388" i="2"/>
  <c r="B388" i="1" s="1"/>
  <c r="F388" s="1"/>
  <c r="D391"/>
  <c r="C391"/>
  <c r="A392"/>
  <c r="A391" i="2"/>
  <c r="K391"/>
  <c r="I391" s="1"/>
  <c r="J391" l="1"/>
  <c r="F391"/>
  <c r="C391"/>
  <c r="K392"/>
  <c r="I392" s="1"/>
  <c r="C392" i="1"/>
  <c r="A392" i="2"/>
  <c r="D392" i="1"/>
  <c r="A393"/>
  <c r="B390" i="2"/>
  <c r="D390"/>
  <c r="E390" s="1"/>
  <c r="G390"/>
  <c r="E391" i="1"/>
  <c r="K393" i="2" l="1"/>
  <c r="I393" s="1"/>
  <c r="A393"/>
  <c r="D393" i="1"/>
  <c r="C393"/>
  <c r="A394"/>
  <c r="C392" i="2"/>
  <c r="J392"/>
  <c r="F392"/>
  <c r="B391"/>
  <c r="D391"/>
  <c r="E391" s="1"/>
  <c r="G391"/>
  <c r="H390"/>
  <c r="B390" i="1" s="1"/>
  <c r="F390" s="1"/>
  <c r="E392"/>
  <c r="E393" l="1"/>
  <c r="G392" i="2"/>
  <c r="D392"/>
  <c r="B392"/>
  <c r="D394" i="1"/>
  <c r="K394" i="2"/>
  <c r="I394" s="1"/>
  <c r="C394" i="1"/>
  <c r="E394" s="1"/>
  <c r="A394" i="2"/>
  <c r="A395" i="1"/>
  <c r="J393" i="2"/>
  <c r="F393"/>
  <c r="C393"/>
  <c r="E392"/>
  <c r="H391"/>
  <c r="B391" i="1" s="1"/>
  <c r="F391" s="1"/>
  <c r="A396" l="1"/>
  <c r="A395" i="2"/>
  <c r="K395"/>
  <c r="I395" s="1"/>
  <c r="D395" i="1"/>
  <c r="C395"/>
  <c r="D393" i="2"/>
  <c r="E393" s="1"/>
  <c r="G393"/>
  <c r="B393"/>
  <c r="C394"/>
  <c r="J394"/>
  <c r="F394"/>
  <c r="H392"/>
  <c r="B392" i="1" s="1"/>
  <c r="F392" s="1"/>
  <c r="H393" i="2" l="1"/>
  <c r="B393" i="1" s="1"/>
  <c r="F393" s="1"/>
  <c r="D394" i="2"/>
  <c r="B394"/>
  <c r="G394"/>
  <c r="F395"/>
  <c r="C395"/>
  <c r="J395"/>
  <c r="D396" i="1"/>
  <c r="K396" i="2"/>
  <c r="I396" s="1"/>
  <c r="A396"/>
  <c r="C396" i="1"/>
  <c r="A397"/>
  <c r="E394" i="2"/>
  <c r="E395" i="1"/>
  <c r="E396" l="1"/>
  <c r="F396" i="2"/>
  <c r="J396"/>
  <c r="C396"/>
  <c r="D395"/>
  <c r="E395" s="1"/>
  <c r="B395"/>
  <c r="G395"/>
  <c r="C397" i="1"/>
  <c r="A398"/>
  <c r="D397"/>
  <c r="K397" i="2"/>
  <c r="I397" s="1"/>
  <c r="A397"/>
  <c r="H394"/>
  <c r="B394" i="1" s="1"/>
  <c r="F394" s="1"/>
  <c r="C397" i="2" l="1"/>
  <c r="J397"/>
  <c r="F397"/>
  <c r="A398"/>
  <c r="K398"/>
  <c r="I398" s="1"/>
  <c r="D398" i="1"/>
  <c r="C398"/>
  <c r="A399"/>
  <c r="B396" i="2"/>
  <c r="G396"/>
  <c r="D396"/>
  <c r="E396" s="1"/>
  <c r="E397" i="1"/>
  <c r="H395" i="2"/>
  <c r="B395" i="1" s="1"/>
  <c r="F395" s="1"/>
  <c r="A399" i="2" l="1"/>
  <c r="A400" i="1"/>
  <c r="K399" i="2"/>
  <c r="I399" s="1"/>
  <c r="C399" i="1"/>
  <c r="D399"/>
  <c r="G397" i="2"/>
  <c r="B397"/>
  <c r="D397"/>
  <c r="E397" s="1"/>
  <c r="C398"/>
  <c r="J398"/>
  <c r="F398"/>
  <c r="H396"/>
  <c r="B396" i="1" s="1"/>
  <c r="F396" s="1"/>
  <c r="E398"/>
  <c r="E399" l="1"/>
  <c r="D398" i="2"/>
  <c r="E398" s="1"/>
  <c r="G398"/>
  <c r="B398"/>
  <c r="A401" i="1"/>
  <c r="A400" i="2"/>
  <c r="K400"/>
  <c r="I400" s="1"/>
  <c r="D400" i="1"/>
  <c r="C400"/>
  <c r="C399" i="2"/>
  <c r="J399"/>
  <c r="F399"/>
  <c r="H397"/>
  <c r="B397" i="1" s="1"/>
  <c r="F397" s="1"/>
  <c r="E400" l="1"/>
  <c r="B399" i="2"/>
  <c r="D399"/>
  <c r="E399" s="1"/>
  <c r="G399"/>
  <c r="C400"/>
  <c r="J400"/>
  <c r="F400"/>
  <c r="A401"/>
  <c r="K401"/>
  <c r="I401" s="1"/>
  <c r="C401" i="1"/>
  <c r="D401"/>
  <c r="A402"/>
  <c r="H398" i="2"/>
  <c r="B398" i="1" s="1"/>
  <c r="F398" s="1"/>
  <c r="F401" i="2" l="1"/>
  <c r="C401"/>
  <c r="J401"/>
  <c r="D402" i="1"/>
  <c r="K402" i="2"/>
  <c r="I402" s="1"/>
  <c r="A402"/>
  <c r="C402" i="1"/>
  <c r="A403"/>
  <c r="D400" i="2"/>
  <c r="E400" s="1"/>
  <c r="B400"/>
  <c r="G400"/>
  <c r="E401" i="1"/>
  <c r="H399" i="2"/>
  <c r="B399" i="1" s="1"/>
  <c r="F399" s="1"/>
  <c r="H400" i="2" l="1"/>
  <c r="B400" i="1" s="1"/>
  <c r="F400" s="1"/>
  <c r="A403" i="2"/>
  <c r="K403"/>
  <c r="I403" s="1"/>
  <c r="C403" i="1"/>
  <c r="D403"/>
  <c r="A404"/>
  <c r="F402" i="2"/>
  <c r="J402"/>
  <c r="C402"/>
  <c r="B401"/>
  <c r="G401"/>
  <c r="D401"/>
  <c r="E401" s="1"/>
  <c r="E402" i="1"/>
  <c r="F403" i="2" l="1"/>
  <c r="J403"/>
  <c r="C403"/>
  <c r="D402"/>
  <c r="E402" s="1"/>
  <c r="B402"/>
  <c r="G402"/>
  <c r="D404" i="1"/>
  <c r="A404" i="2"/>
  <c r="A405" i="1"/>
  <c r="K404" i="2"/>
  <c r="I404" s="1"/>
  <c r="C404" i="1"/>
  <c r="E404" s="1"/>
  <c r="H401" i="2"/>
  <c r="B401" i="1" s="1"/>
  <c r="F401" s="1"/>
  <c r="E403"/>
  <c r="J404" i="2" l="1"/>
  <c r="F404"/>
  <c r="C404"/>
  <c r="D403"/>
  <c r="E403" s="1"/>
  <c r="B403"/>
  <c r="G403"/>
  <c r="C405" i="1"/>
  <c r="D405"/>
  <c r="A405" i="2"/>
  <c r="A406" i="1"/>
  <c r="K405" i="2"/>
  <c r="I405" s="1"/>
  <c r="H402"/>
  <c r="B402" i="1" s="1"/>
  <c r="F402" s="1"/>
  <c r="K406" i="2" l="1"/>
  <c r="I406" s="1"/>
  <c r="D406" i="1"/>
  <c r="A406" i="2"/>
  <c r="A407" i="1"/>
  <c r="C406"/>
  <c r="J405" i="2"/>
  <c r="F405"/>
  <c r="C405"/>
  <c r="B404"/>
  <c r="D404"/>
  <c r="E404" s="1"/>
  <c r="G404"/>
  <c r="E405" i="1"/>
  <c r="H403" i="2"/>
  <c r="B403" i="1" s="1"/>
  <c r="F403" s="1"/>
  <c r="B405" i="2" l="1"/>
  <c r="G405"/>
  <c r="D405"/>
  <c r="E405" s="1"/>
  <c r="A408" i="1"/>
  <c r="A407" i="2"/>
  <c r="K407"/>
  <c r="I407" s="1"/>
  <c r="D407" i="1"/>
  <c r="C407"/>
  <c r="F406" i="2"/>
  <c r="C406"/>
  <c r="J406"/>
  <c r="H404"/>
  <c r="B404" i="1" s="1"/>
  <c r="F404" s="1"/>
  <c r="E406"/>
  <c r="E407" l="1"/>
  <c r="C407" i="2"/>
  <c r="J407"/>
  <c r="F407"/>
  <c r="K408"/>
  <c r="I408" s="1"/>
  <c r="D408" i="1"/>
  <c r="C408"/>
  <c r="A409"/>
  <c r="A408" i="2"/>
  <c r="D406"/>
  <c r="E406" s="1"/>
  <c r="B406"/>
  <c r="G406"/>
  <c r="H405"/>
  <c r="B405" i="1" s="1"/>
  <c r="F405" s="1"/>
  <c r="E408" l="1"/>
  <c r="H406" i="2"/>
  <c r="B406" i="1" s="1"/>
  <c r="F406" s="1"/>
  <c r="C408" i="2"/>
  <c r="J408"/>
  <c r="F408"/>
  <c r="B407"/>
  <c r="G407"/>
  <c r="D407"/>
  <c r="C409" i="1"/>
  <c r="A410"/>
  <c r="A409" i="2"/>
  <c r="K409"/>
  <c r="I409" s="1"/>
  <c r="D409" i="1"/>
  <c r="E407" i="2"/>
  <c r="F409" l="1"/>
  <c r="J409"/>
  <c r="C409"/>
  <c r="A410"/>
  <c r="C410" i="1"/>
  <c r="A411"/>
  <c r="D410"/>
  <c r="K410" i="2"/>
  <c r="I410" s="1"/>
  <c r="B408"/>
  <c r="G408"/>
  <c r="D408"/>
  <c r="E408" s="1"/>
  <c r="H407"/>
  <c r="B407" i="1" s="1"/>
  <c r="F407" s="1"/>
  <c r="E409"/>
  <c r="C410" i="2" l="1"/>
  <c r="F410"/>
  <c r="J410"/>
  <c r="A412" i="1"/>
  <c r="C411"/>
  <c r="K411" i="2"/>
  <c r="I411" s="1"/>
  <c r="D411" i="1"/>
  <c r="A411" i="2"/>
  <c r="D409"/>
  <c r="E409" s="1"/>
  <c r="G409"/>
  <c r="B409"/>
  <c r="H408"/>
  <c r="B408" i="1" s="1"/>
  <c r="F408" s="1"/>
  <c r="E410"/>
  <c r="C411" i="2" l="1"/>
  <c r="F411"/>
  <c r="J411"/>
  <c r="A412"/>
  <c r="A413" i="1"/>
  <c r="D412"/>
  <c r="K412" i="2"/>
  <c r="I412" s="1"/>
  <c r="C412" i="1"/>
  <c r="E412" s="1"/>
  <c r="D410" i="2"/>
  <c r="E410" s="1"/>
  <c r="G410"/>
  <c r="B410"/>
  <c r="H409"/>
  <c r="B409" i="1" s="1"/>
  <c r="F409" s="1"/>
  <c r="E411"/>
  <c r="F412" i="2" l="1"/>
  <c r="C412"/>
  <c r="J412"/>
  <c r="A414" i="1"/>
  <c r="D413"/>
  <c r="K413" i="2"/>
  <c r="I413" s="1"/>
  <c r="C413" i="1"/>
  <c r="E413" s="1"/>
  <c r="A413" i="2"/>
  <c r="G411"/>
  <c r="B411"/>
  <c r="D411"/>
  <c r="E411" s="1"/>
  <c r="H410"/>
  <c r="B410" i="1" s="1"/>
  <c r="F410" s="1"/>
  <c r="H411" i="2" l="1"/>
  <c r="B411" i="1" s="1"/>
  <c r="F411" s="1"/>
  <c r="J413" i="2"/>
  <c r="F413"/>
  <c r="C413"/>
  <c r="C414" i="1"/>
  <c r="D414"/>
  <c r="A415"/>
  <c r="A414" i="2"/>
  <c r="K414"/>
  <c r="I414" s="1"/>
  <c r="D412"/>
  <c r="E412" s="1"/>
  <c r="G412"/>
  <c r="B412"/>
  <c r="E414" i="1" l="1"/>
  <c r="F414" i="2"/>
  <c r="C414"/>
  <c r="J414"/>
  <c r="A415"/>
  <c r="K415"/>
  <c r="I415" s="1"/>
  <c r="C415" i="1"/>
  <c r="D415"/>
  <c r="A416"/>
  <c r="B413" i="2"/>
  <c r="D413"/>
  <c r="E413" s="1"/>
  <c r="G413"/>
  <c r="H412"/>
  <c r="B412" i="1" s="1"/>
  <c r="F412" s="1"/>
  <c r="E415" l="1"/>
  <c r="K416" i="2"/>
  <c r="I416" s="1"/>
  <c r="A417" i="1"/>
  <c r="D416"/>
  <c r="C416"/>
  <c r="A416" i="2"/>
  <c r="F415"/>
  <c r="J415"/>
  <c r="C415"/>
  <c r="D414"/>
  <c r="E414" s="1"/>
  <c r="B414"/>
  <c r="G414"/>
  <c r="H413"/>
  <c r="B413" i="1" s="1"/>
  <c r="F413" s="1"/>
  <c r="E416" l="1"/>
  <c r="H414" i="2"/>
  <c r="B414" i="1" s="1"/>
  <c r="F414" s="1"/>
  <c r="K417" i="2"/>
  <c r="I417" s="1"/>
  <c r="C417" i="1"/>
  <c r="A417" i="2"/>
  <c r="A418" i="1"/>
  <c r="D417"/>
  <c r="G415" i="2"/>
  <c r="B415"/>
  <c r="D415"/>
  <c r="C416"/>
  <c r="F416"/>
  <c r="J416"/>
  <c r="E415"/>
  <c r="E417" i="1" l="1"/>
  <c r="D418"/>
  <c r="K418" i="2"/>
  <c r="I418" s="1"/>
  <c r="C418" i="1"/>
  <c r="E418" s="1"/>
  <c r="A418" i="2"/>
  <c r="A419" i="1"/>
  <c r="G416" i="2"/>
  <c r="B416"/>
  <c r="D416"/>
  <c r="E416" s="1"/>
  <c r="J417"/>
  <c r="F417"/>
  <c r="C417"/>
  <c r="H415"/>
  <c r="B415" i="1" s="1"/>
  <c r="F415" s="1"/>
  <c r="J418" i="2" l="1"/>
  <c r="F418"/>
  <c r="C418"/>
  <c r="D417"/>
  <c r="E417" s="1"/>
  <c r="B417"/>
  <c r="G417"/>
  <c r="A420" i="1"/>
  <c r="A419" i="2"/>
  <c r="K419"/>
  <c r="I419" s="1"/>
  <c r="D419" i="1"/>
  <c r="C419"/>
  <c r="H416" i="2"/>
  <c r="B416" i="1" s="1"/>
  <c r="F416" s="1"/>
  <c r="J419" i="2" l="1"/>
  <c r="F419"/>
  <c r="C419"/>
  <c r="K420"/>
  <c r="I420" s="1"/>
  <c r="C420" i="1"/>
  <c r="A420" i="2"/>
  <c r="D420" i="1"/>
  <c r="A421"/>
  <c r="B418" i="2"/>
  <c r="G418"/>
  <c r="D418"/>
  <c r="E418" s="1"/>
  <c r="E419" i="1"/>
  <c r="H417" i="2"/>
  <c r="B417" i="1" s="1"/>
  <c r="F417" s="1"/>
  <c r="A421" i="2" l="1"/>
  <c r="A422" i="1"/>
  <c r="D421"/>
  <c r="K421" i="2"/>
  <c r="I421" s="1"/>
  <c r="C421" i="1"/>
  <c r="E421" s="1"/>
  <c r="C420" i="2"/>
  <c r="F420"/>
  <c r="J420"/>
  <c r="B419"/>
  <c r="D419"/>
  <c r="E419" s="1"/>
  <c r="G419"/>
  <c r="H418"/>
  <c r="B418" i="1" s="1"/>
  <c r="F418" s="1"/>
  <c r="E420"/>
  <c r="D420" i="2" l="1"/>
  <c r="G420"/>
  <c r="B420"/>
  <c r="J421"/>
  <c r="F421"/>
  <c r="C421"/>
  <c r="C422" i="1"/>
  <c r="A423"/>
  <c r="A422" i="2"/>
  <c r="K422"/>
  <c r="I422" s="1"/>
  <c r="D422" i="1"/>
  <c r="E420" i="2"/>
  <c r="H419"/>
  <c r="B419" i="1" s="1"/>
  <c r="F419" s="1"/>
  <c r="F422" i="2" l="1"/>
  <c r="C422"/>
  <c r="J422"/>
  <c r="K423"/>
  <c r="I423" s="1"/>
  <c r="A423"/>
  <c r="D423" i="1"/>
  <c r="A424"/>
  <c r="C423"/>
  <c r="E423" s="1"/>
  <c r="B421" i="2"/>
  <c r="G421"/>
  <c r="D421"/>
  <c r="E421" s="1"/>
  <c r="E422" i="1"/>
  <c r="H420" i="2"/>
  <c r="B420" i="1" s="1"/>
  <c r="F420" s="1"/>
  <c r="J423" i="2" l="1"/>
  <c r="F423"/>
  <c r="C423"/>
  <c r="K424"/>
  <c r="I424" s="1"/>
  <c r="D424" i="1"/>
  <c r="C424"/>
  <c r="E424" s="1"/>
  <c r="A425"/>
  <c r="A424" i="2"/>
  <c r="B422"/>
  <c r="G422"/>
  <c r="D422"/>
  <c r="E422" s="1"/>
  <c r="H421"/>
  <c r="B421" i="1" s="1"/>
  <c r="F421" s="1"/>
  <c r="J424" i="2" l="1"/>
  <c r="C424"/>
  <c r="F424"/>
  <c r="A425"/>
  <c r="A426" i="1"/>
  <c r="K425" i="2"/>
  <c r="I425" s="1"/>
  <c r="C425" i="1"/>
  <c r="D425"/>
  <c r="B423" i="2"/>
  <c r="D423"/>
  <c r="E423" s="1"/>
  <c r="G423"/>
  <c r="H422"/>
  <c r="B422" i="1" s="1"/>
  <c r="F422" s="1"/>
  <c r="C425" i="2" l="1"/>
  <c r="J425"/>
  <c r="F425"/>
  <c r="K426"/>
  <c r="I426" s="1"/>
  <c r="C426" i="1"/>
  <c r="D426"/>
  <c r="A426" i="2"/>
  <c r="A427" i="1"/>
  <c r="G424" i="2"/>
  <c r="D424"/>
  <c r="E424" s="1"/>
  <c r="B424"/>
  <c r="H423"/>
  <c r="B423" i="1" s="1"/>
  <c r="F423" s="1"/>
  <c r="E425"/>
  <c r="A428" l="1"/>
  <c r="K427" i="2"/>
  <c r="I427" s="1"/>
  <c r="C427" i="1"/>
  <c r="D427"/>
  <c r="A427" i="2"/>
  <c r="F426"/>
  <c r="C426"/>
  <c r="J426"/>
  <c r="D425"/>
  <c r="B425"/>
  <c r="G425"/>
  <c r="H424"/>
  <c r="B424" i="1" s="1"/>
  <c r="F424" s="1"/>
  <c r="E426"/>
  <c r="E425" i="2"/>
  <c r="B426" l="1"/>
  <c r="D426"/>
  <c r="E426" s="1"/>
  <c r="G426"/>
  <c r="J427"/>
  <c r="C427"/>
  <c r="F427"/>
  <c r="A429" i="1"/>
  <c r="A428" i="2"/>
  <c r="K428"/>
  <c r="I428" s="1"/>
  <c r="D428" i="1"/>
  <c r="C428"/>
  <c r="H425" i="2"/>
  <c r="B425" i="1" s="1"/>
  <c r="F425" s="1"/>
  <c r="E427"/>
  <c r="D427" i="2" l="1"/>
  <c r="G427"/>
  <c r="B427"/>
  <c r="J428"/>
  <c r="F428"/>
  <c r="C428"/>
  <c r="A430" i="1"/>
  <c r="K429" i="2"/>
  <c r="I429" s="1"/>
  <c r="C429" i="1"/>
  <c r="A429" i="2"/>
  <c r="D429" i="1"/>
  <c r="E428"/>
  <c r="E427" i="2"/>
  <c r="H426"/>
  <c r="B426" i="1" s="1"/>
  <c r="F426" s="1"/>
  <c r="J429" i="2" l="1"/>
  <c r="F429"/>
  <c r="C429"/>
  <c r="D428"/>
  <c r="E428" s="1"/>
  <c r="B428"/>
  <c r="G428"/>
  <c r="C430" i="1"/>
  <c r="A430" i="2"/>
  <c r="A431" i="1"/>
  <c r="K430" i="2"/>
  <c r="I430" s="1"/>
  <c r="D430" i="1"/>
  <c r="E429"/>
  <c r="H427" i="2"/>
  <c r="B427" i="1" s="1"/>
  <c r="F427" s="1"/>
  <c r="J430" i="2" l="1"/>
  <c r="F430"/>
  <c r="C430"/>
  <c r="A431"/>
  <c r="D431" i="1"/>
  <c r="K431" i="2"/>
  <c r="I431" s="1"/>
  <c r="C431" i="1"/>
  <c r="E431" s="1"/>
  <c r="A432"/>
  <c r="B429" i="2"/>
  <c r="G429"/>
  <c r="D429"/>
  <c r="E429" s="1"/>
  <c r="E430" i="1"/>
  <c r="H428" i="2"/>
  <c r="B428" i="1" s="1"/>
  <c r="F428" s="1"/>
  <c r="A433" l="1"/>
  <c r="D432"/>
  <c r="K432" i="2"/>
  <c r="I432" s="1"/>
  <c r="A432"/>
  <c r="C432" i="1"/>
  <c r="C431" i="2"/>
  <c r="J431"/>
  <c r="F431"/>
  <c r="D430"/>
  <c r="E430" s="1"/>
  <c r="B430"/>
  <c r="H430" s="1"/>
  <c r="B430" i="1" s="1"/>
  <c r="F430" s="1"/>
  <c r="G430" i="2"/>
  <c r="H429"/>
  <c r="B429" i="1" s="1"/>
  <c r="F429" s="1"/>
  <c r="D431" i="2" l="1"/>
  <c r="B431"/>
  <c r="G431"/>
  <c r="C432"/>
  <c r="J432"/>
  <c r="F432"/>
  <c r="A433"/>
  <c r="K433"/>
  <c r="I433" s="1"/>
  <c r="D433" i="1"/>
  <c r="C433"/>
  <c r="E433" s="1"/>
  <c r="A434"/>
  <c r="E431" i="2"/>
  <c r="E432" i="1"/>
  <c r="C433" i="2" l="1"/>
  <c r="F433"/>
  <c r="J433"/>
  <c r="A435" i="1"/>
  <c r="A434" i="2"/>
  <c r="K434"/>
  <c r="I434" s="1"/>
  <c r="D434" i="1"/>
  <c r="C434"/>
  <c r="E434" s="1"/>
  <c r="D432" i="2"/>
  <c r="E432" s="1"/>
  <c r="G432"/>
  <c r="B432"/>
  <c r="H431"/>
  <c r="B431" i="1" s="1"/>
  <c r="F431" s="1"/>
  <c r="J434" i="2" l="1"/>
  <c r="C434"/>
  <c r="F434"/>
  <c r="A436" i="1"/>
  <c r="A435" i="2"/>
  <c r="K435"/>
  <c r="I435" s="1"/>
  <c r="D435" i="1"/>
  <c r="C435"/>
  <c r="D433" i="2"/>
  <c r="E433" s="1"/>
  <c r="G433"/>
  <c r="B433"/>
  <c r="H432"/>
  <c r="B432" i="1" s="1"/>
  <c r="F432" s="1"/>
  <c r="E435" l="1"/>
  <c r="F435" i="2"/>
  <c r="C435"/>
  <c r="J435"/>
  <c r="C436" i="1"/>
  <c r="A437"/>
  <c r="A436" i="2"/>
  <c r="K436"/>
  <c r="I436" s="1"/>
  <c r="D436" i="1"/>
  <c r="D434" i="2"/>
  <c r="E434" s="1"/>
  <c r="B434"/>
  <c r="G434"/>
  <c r="H433"/>
  <c r="B433" i="1" s="1"/>
  <c r="F433" s="1"/>
  <c r="C436" i="2" l="1"/>
  <c r="J436"/>
  <c r="F436"/>
  <c r="K437"/>
  <c r="I437" s="1"/>
  <c r="C437" i="1"/>
  <c r="D437"/>
  <c r="A438"/>
  <c r="A437" i="2"/>
  <c r="D435"/>
  <c r="E435" s="1"/>
  <c r="G435"/>
  <c r="B435"/>
  <c r="H434"/>
  <c r="B434" i="1" s="1"/>
  <c r="F434" s="1"/>
  <c r="E436"/>
  <c r="J437" i="2" l="1"/>
  <c r="C437"/>
  <c r="F437"/>
  <c r="B436"/>
  <c r="D436"/>
  <c r="G436"/>
  <c r="C438" i="1"/>
  <c r="A439"/>
  <c r="A438" i="2"/>
  <c r="K438"/>
  <c r="I438" s="1"/>
  <c r="D438" i="1"/>
  <c r="H435" i="2"/>
  <c r="B435" i="1" s="1"/>
  <c r="F435" s="1"/>
  <c r="E437"/>
  <c r="E436" i="2"/>
  <c r="F438" l="1"/>
  <c r="C438"/>
  <c r="J438"/>
  <c r="A440" i="1"/>
  <c r="D439"/>
  <c r="K439" i="2"/>
  <c r="I439" s="1"/>
  <c r="A439"/>
  <c r="C439" i="1"/>
  <c r="D437" i="2"/>
  <c r="E437" s="1"/>
  <c r="G437"/>
  <c r="B437"/>
  <c r="H436"/>
  <c r="B436" i="1" s="1"/>
  <c r="F436" s="1"/>
  <c r="E438"/>
  <c r="E439" l="1"/>
  <c r="F439" i="2"/>
  <c r="C439"/>
  <c r="J439"/>
  <c r="D440" i="1"/>
  <c r="A441"/>
  <c r="A440" i="2"/>
  <c r="K440"/>
  <c r="I440" s="1"/>
  <c r="C440" i="1"/>
  <c r="E440" s="1"/>
  <c r="D438" i="2"/>
  <c r="E438" s="1"/>
  <c r="B438"/>
  <c r="G438"/>
  <c r="H437"/>
  <c r="B437" i="1" s="1"/>
  <c r="F437" s="1"/>
  <c r="H438" i="2" l="1"/>
  <c r="B438" i="1" s="1"/>
  <c r="F438" s="1"/>
  <c r="F440" i="2"/>
  <c r="C440"/>
  <c r="J440"/>
  <c r="C441" i="1"/>
  <c r="A442"/>
  <c r="A441" i="2"/>
  <c r="K441"/>
  <c r="I441" s="1"/>
  <c r="D441" i="1"/>
  <c r="B439" i="2"/>
  <c r="D439"/>
  <c r="E439" s="1"/>
  <c r="G439"/>
  <c r="J441" l="1"/>
  <c r="C441"/>
  <c r="F441"/>
  <c r="C442" i="1"/>
  <c r="D442"/>
  <c r="A442" i="2"/>
  <c r="A443" i="1"/>
  <c r="K442" i="2"/>
  <c r="I442" s="1"/>
  <c r="D440"/>
  <c r="E440" s="1"/>
  <c r="B440"/>
  <c r="G440"/>
  <c r="E441" i="1"/>
  <c r="H439" i="2"/>
  <c r="B439" i="1" s="1"/>
  <c r="F439" s="1"/>
  <c r="E442" l="1"/>
  <c r="H440" i="2"/>
  <c r="B440" i="1" s="1"/>
  <c r="F440" s="1"/>
  <c r="F442" i="2"/>
  <c r="J442"/>
  <c r="C442"/>
  <c r="K443"/>
  <c r="I443" s="1"/>
  <c r="A443"/>
  <c r="C443" i="1"/>
  <c r="A444"/>
  <c r="D443"/>
  <c r="B441" i="2"/>
  <c r="D441"/>
  <c r="G441"/>
  <c r="E441"/>
  <c r="C443" l="1"/>
  <c r="F443"/>
  <c r="J443"/>
  <c r="D442"/>
  <c r="G442"/>
  <c r="B442"/>
  <c r="K444"/>
  <c r="I444" s="1"/>
  <c r="A444"/>
  <c r="C444" i="1"/>
  <c r="A445"/>
  <c r="D444"/>
  <c r="E443"/>
  <c r="H441" i="2"/>
  <c r="B441" i="1" s="1"/>
  <c r="F441" s="1"/>
  <c r="E442" i="2"/>
  <c r="A446" i="1" l="1"/>
  <c r="A445" i="2"/>
  <c r="K445"/>
  <c r="I445" s="1"/>
  <c r="D445" i="1"/>
  <c r="C445"/>
  <c r="C444" i="2"/>
  <c r="J444"/>
  <c r="F444"/>
  <c r="D443"/>
  <c r="G443"/>
  <c r="B443"/>
  <c r="H442"/>
  <c r="B442" i="1" s="1"/>
  <c r="F442" s="1"/>
  <c r="E444"/>
  <c r="E443" i="2"/>
  <c r="G444" l="1"/>
  <c r="D444"/>
  <c r="E444" s="1"/>
  <c r="B444"/>
  <c r="J445"/>
  <c r="F445"/>
  <c r="C445"/>
  <c r="K446"/>
  <c r="I446" s="1"/>
  <c r="D446" i="1"/>
  <c r="A446" i="2"/>
  <c r="A447" i="1"/>
  <c r="C446"/>
  <c r="H443" i="2"/>
  <c r="B443" i="1" s="1"/>
  <c r="F443" s="1"/>
  <c r="E445"/>
  <c r="C447" l="1"/>
  <c r="A448"/>
  <c r="A447" i="2"/>
  <c r="K447"/>
  <c r="I447" s="1"/>
  <c r="D447" i="1"/>
  <c r="B445" i="2"/>
  <c r="G445"/>
  <c r="D445"/>
  <c r="E445" s="1"/>
  <c r="C446"/>
  <c r="J446"/>
  <c r="F446"/>
  <c r="E446" i="1"/>
  <c r="H444" i="2"/>
  <c r="B444" i="1" s="1"/>
  <c r="F444" s="1"/>
  <c r="G446" i="2" l="1"/>
  <c r="B446"/>
  <c r="D446"/>
  <c r="J447"/>
  <c r="F447"/>
  <c r="C447"/>
  <c r="K448"/>
  <c r="I448" s="1"/>
  <c r="C448" i="1"/>
  <c r="A448" i="2"/>
  <c r="D448" i="1"/>
  <c r="A449"/>
  <c r="H445" i="2"/>
  <c r="B445" i="1" s="1"/>
  <c r="F445" s="1"/>
  <c r="E446" i="2"/>
  <c r="E447" i="1"/>
  <c r="H446" i="2" l="1"/>
  <c r="B446" i="1" s="1"/>
  <c r="F446" s="1"/>
  <c r="G447" i="2"/>
  <c r="D447"/>
  <c r="E447" s="1"/>
  <c r="B447"/>
  <c r="A450" i="1"/>
  <c r="A449" i="2"/>
  <c r="K449"/>
  <c r="I449" s="1"/>
  <c r="D449" i="1"/>
  <c r="C449"/>
  <c r="J448" i="2"/>
  <c r="F448"/>
  <c r="C448"/>
  <c r="E448" i="1"/>
  <c r="E449" l="1"/>
  <c r="C449" i="2"/>
  <c r="F449"/>
  <c r="J449"/>
  <c r="A450"/>
  <c r="K450"/>
  <c r="I450" s="1"/>
  <c r="D450" i="1"/>
  <c r="C450"/>
  <c r="A451"/>
  <c r="D448" i="2"/>
  <c r="E448" s="1"/>
  <c r="B448"/>
  <c r="G448"/>
  <c r="H447"/>
  <c r="B447" i="1" s="1"/>
  <c r="F447" s="1"/>
  <c r="D451" l="1"/>
  <c r="A451" i="2"/>
  <c r="A452" i="1"/>
  <c r="K451" i="2"/>
  <c r="I451" s="1"/>
  <c r="C451" i="1"/>
  <c r="E451" s="1"/>
  <c r="F450" i="2"/>
  <c r="J450"/>
  <c r="C450"/>
  <c r="D449"/>
  <c r="B449"/>
  <c r="G449"/>
  <c r="H448"/>
  <c r="B448" i="1" s="1"/>
  <c r="F448" s="1"/>
  <c r="E450"/>
  <c r="E449" i="2"/>
  <c r="F451" l="1"/>
  <c r="C451"/>
  <c r="J451"/>
  <c r="B450"/>
  <c r="G450"/>
  <c r="D450"/>
  <c r="E450" s="1"/>
  <c r="A452"/>
  <c r="K452"/>
  <c r="I452" s="1"/>
  <c r="C452" i="1"/>
  <c r="D452"/>
  <c r="A453"/>
  <c r="H449" i="2"/>
  <c r="B449" i="1" s="1"/>
  <c r="F449" s="1"/>
  <c r="J452" i="2" l="1"/>
  <c r="F452"/>
  <c r="C452"/>
  <c r="A453"/>
  <c r="D453" i="1"/>
  <c r="A454"/>
  <c r="K453" i="2"/>
  <c r="I453" s="1"/>
  <c r="C453" i="1"/>
  <c r="B451" i="2"/>
  <c r="D451"/>
  <c r="E451" s="1"/>
  <c r="G451"/>
  <c r="H450"/>
  <c r="B450" i="1" s="1"/>
  <c r="F450" s="1"/>
  <c r="E452"/>
  <c r="E453" l="1"/>
  <c r="K454" i="2"/>
  <c r="I454" s="1"/>
  <c r="C454" i="1"/>
  <c r="D454"/>
  <c r="A454" i="2"/>
  <c r="A455" i="1"/>
  <c r="C453" i="2"/>
  <c r="J453"/>
  <c r="F453"/>
  <c r="G452"/>
  <c r="B452"/>
  <c r="D452"/>
  <c r="E452" s="1"/>
  <c r="H451"/>
  <c r="B451" i="1" s="1"/>
  <c r="F451" s="1"/>
  <c r="H452" i="2" l="1"/>
  <c r="B452" i="1" s="1"/>
  <c r="F452" s="1"/>
  <c r="E454"/>
  <c r="B453" i="2"/>
  <c r="D453"/>
  <c r="E453" s="1"/>
  <c r="G453"/>
  <c r="A455"/>
  <c r="K455"/>
  <c r="I455" s="1"/>
  <c r="D455" i="1"/>
  <c r="C455"/>
  <c r="A456"/>
  <c r="F454" i="2"/>
  <c r="C454"/>
  <c r="J454"/>
  <c r="A457" i="1" l="1"/>
  <c r="K456" i="2"/>
  <c r="I456" s="1"/>
  <c r="C456" i="1"/>
  <c r="D456"/>
  <c r="A456" i="2"/>
  <c r="G454"/>
  <c r="D454"/>
  <c r="B454"/>
  <c r="F455"/>
  <c r="C455"/>
  <c r="J455"/>
  <c r="E454"/>
  <c r="E455" i="1"/>
  <c r="H453" i="2"/>
  <c r="B453" i="1" s="1"/>
  <c r="F453" s="1"/>
  <c r="F456" i="2" l="1"/>
  <c r="J456"/>
  <c r="C456"/>
  <c r="D455"/>
  <c r="B455"/>
  <c r="G455"/>
  <c r="C457" i="1"/>
  <c r="A457" i="2"/>
  <c r="D457" i="1"/>
  <c r="A458"/>
  <c r="K457" i="2"/>
  <c r="I457" s="1"/>
  <c r="E455"/>
  <c r="H454"/>
  <c r="B454" i="1" s="1"/>
  <c r="F454" s="1"/>
  <c r="E456"/>
  <c r="A459" l="1"/>
  <c r="K458" i="2"/>
  <c r="I458" s="1"/>
  <c r="C458" i="1"/>
  <c r="A458" i="2"/>
  <c r="D458" i="1"/>
  <c r="D456" i="2"/>
  <c r="E456" s="1"/>
  <c r="B456"/>
  <c r="G456"/>
  <c r="C457"/>
  <c r="J457"/>
  <c r="F457"/>
  <c r="E457" i="1"/>
  <c r="H455" i="2"/>
  <c r="B455" i="1" s="1"/>
  <c r="F455" s="1"/>
  <c r="B457" i="2" l="1"/>
  <c r="G457"/>
  <c r="D457"/>
  <c r="E457" s="1"/>
  <c r="J458"/>
  <c r="C458"/>
  <c r="F458"/>
  <c r="A459"/>
  <c r="D459" i="1"/>
  <c r="A460"/>
  <c r="K459" i="2"/>
  <c r="I459" s="1"/>
  <c r="C459" i="1"/>
  <c r="H456" i="2"/>
  <c r="B456" i="1" s="1"/>
  <c r="F456" s="1"/>
  <c r="E458"/>
  <c r="F459" i="2" l="1"/>
  <c r="C459"/>
  <c r="J459"/>
  <c r="D458"/>
  <c r="E458" s="1"/>
  <c r="G458"/>
  <c r="B458"/>
  <c r="A461" i="1"/>
  <c r="A460" i="2"/>
  <c r="K460"/>
  <c r="I460" s="1"/>
  <c r="D460" i="1"/>
  <c r="C460"/>
  <c r="E459"/>
  <c r="H457" i="2"/>
  <c r="B457" i="1" s="1"/>
  <c r="F457" s="1"/>
  <c r="C460" i="2" l="1"/>
  <c r="J460"/>
  <c r="F460"/>
  <c r="C461" i="1"/>
  <c r="A462"/>
  <c r="A461" i="2"/>
  <c r="K461"/>
  <c r="I461" s="1"/>
  <c r="D461" i="1"/>
  <c r="B459" i="2"/>
  <c r="G459"/>
  <c r="D459"/>
  <c r="E459" s="1"/>
  <c r="H458"/>
  <c r="B458" i="1" s="1"/>
  <c r="F458" s="1"/>
  <c r="E460"/>
  <c r="B460" i="2" l="1"/>
  <c r="D460"/>
  <c r="E460" s="1"/>
  <c r="G460"/>
  <c r="F461"/>
  <c r="C461"/>
  <c r="J461"/>
  <c r="A463" i="1"/>
  <c r="K462" i="2"/>
  <c r="I462" s="1"/>
  <c r="C462" i="1"/>
  <c r="A462" i="2"/>
  <c r="D462" i="1"/>
  <c r="E461"/>
  <c r="H459" i="2"/>
  <c r="B459" i="1" s="1"/>
  <c r="F459" s="1"/>
  <c r="F462" i="2" l="1"/>
  <c r="J462"/>
  <c r="C462"/>
  <c r="B461"/>
  <c r="D461"/>
  <c r="E461" s="1"/>
  <c r="G461"/>
  <c r="A463"/>
  <c r="K463"/>
  <c r="I463" s="1"/>
  <c r="C463" i="1"/>
  <c r="D463"/>
  <c r="A464"/>
  <c r="E462"/>
  <c r="H460" i="2"/>
  <c r="B460" i="1" s="1"/>
  <c r="F460" s="1"/>
  <c r="C463" i="2" l="1"/>
  <c r="F463"/>
  <c r="J463"/>
  <c r="D462"/>
  <c r="E462" s="1"/>
  <c r="B462"/>
  <c r="G462"/>
  <c r="A465" i="1"/>
  <c r="A464" i="2"/>
  <c r="K464"/>
  <c r="I464" s="1"/>
  <c r="C464" i="1"/>
  <c r="E464" s="1"/>
  <c r="D464"/>
  <c r="H461" i="2"/>
  <c r="B461" i="1" s="1"/>
  <c r="F461" s="1"/>
  <c r="E463"/>
  <c r="C464" i="2" l="1"/>
  <c r="F464"/>
  <c r="J464"/>
  <c r="C465" i="1"/>
  <c r="A466"/>
  <c r="D465"/>
  <c r="K465" i="2"/>
  <c r="I465" s="1"/>
  <c r="A465"/>
  <c r="D463"/>
  <c r="E463" s="1"/>
  <c r="B463"/>
  <c r="G463"/>
  <c r="H462"/>
  <c r="B462" i="1" s="1"/>
  <c r="F462" s="1"/>
  <c r="H463" i="2" l="1"/>
  <c r="B463" i="1" s="1"/>
  <c r="F463" s="1"/>
  <c r="C465" i="2"/>
  <c r="F465"/>
  <c r="J465"/>
  <c r="K466"/>
  <c r="I466" s="1"/>
  <c r="C466" i="1"/>
  <c r="D466"/>
  <c r="A467"/>
  <c r="A466" i="2"/>
  <c r="G464"/>
  <c r="B464"/>
  <c r="D464"/>
  <c r="E465" i="1"/>
  <c r="E464" i="2"/>
  <c r="H464" l="1"/>
  <c r="B464" i="1" s="1"/>
  <c r="F464" s="1"/>
  <c r="J466" i="2"/>
  <c r="F466"/>
  <c r="C466"/>
  <c r="C467" i="1"/>
  <c r="K467" i="2"/>
  <c r="I467" s="1"/>
  <c r="D467" i="1"/>
  <c r="A467" i="2"/>
  <c r="A468" i="1"/>
  <c r="D465" i="2"/>
  <c r="E465" s="1"/>
  <c r="B465"/>
  <c r="G465"/>
  <c r="E466" i="1"/>
  <c r="H465" i="2" l="1"/>
  <c r="B465" i="1" s="1"/>
  <c r="F465" s="1"/>
  <c r="C468"/>
  <c r="A469"/>
  <c r="D468"/>
  <c r="K468" i="2"/>
  <c r="I468" s="1"/>
  <c r="A468"/>
  <c r="J467"/>
  <c r="F467"/>
  <c r="C467"/>
  <c r="D466"/>
  <c r="E466" s="1"/>
  <c r="G466"/>
  <c r="B466"/>
  <c r="E467" i="1"/>
  <c r="G467" i="2" l="1"/>
  <c r="D467"/>
  <c r="E467" s="1"/>
  <c r="B467"/>
  <c r="C468"/>
  <c r="J468"/>
  <c r="F468"/>
  <c r="A470" i="1"/>
  <c r="C469"/>
  <c r="E469" s="1"/>
  <c r="K469" i="2"/>
  <c r="I469" s="1"/>
  <c r="A469"/>
  <c r="D469" i="1"/>
  <c r="H466" i="2"/>
  <c r="B466" i="1" s="1"/>
  <c r="F466" s="1"/>
  <c r="E468"/>
  <c r="J469" i="2" l="1"/>
  <c r="F469"/>
  <c r="C469"/>
  <c r="C470" i="1"/>
  <c r="A471"/>
  <c r="A470" i="2"/>
  <c r="K470"/>
  <c r="I470" s="1"/>
  <c r="D470" i="1"/>
  <c r="D468" i="2"/>
  <c r="E468" s="1"/>
  <c r="G468"/>
  <c r="B468"/>
  <c r="H467"/>
  <c r="B467" i="1" s="1"/>
  <c r="F467" s="1"/>
  <c r="J470" i="2" l="1"/>
  <c r="F470"/>
  <c r="C470"/>
  <c r="A472" i="1"/>
  <c r="A471" i="2"/>
  <c r="K471"/>
  <c r="I471" s="1"/>
  <c r="D471" i="1"/>
  <c r="C471"/>
  <c r="D469" i="2"/>
  <c r="B469"/>
  <c r="G469"/>
  <c r="E470" i="1"/>
  <c r="H468" i="2"/>
  <c r="B468" i="1" s="1"/>
  <c r="F468" s="1"/>
  <c r="E469" i="2"/>
  <c r="E471" i="1" l="1"/>
  <c r="C471" i="2"/>
  <c r="J471"/>
  <c r="F471"/>
  <c r="C472" i="1"/>
  <c r="K472" i="2"/>
  <c r="I472" s="1"/>
  <c r="A472"/>
  <c r="D472" i="1"/>
  <c r="A473"/>
  <c r="D470" i="2"/>
  <c r="B470"/>
  <c r="G470"/>
  <c r="H469"/>
  <c r="B469" i="1" s="1"/>
  <c r="F469" s="1"/>
  <c r="E470" i="2"/>
  <c r="E472" i="1" l="1"/>
  <c r="H470" i="2"/>
  <c r="B470" i="1" s="1"/>
  <c r="F470" s="1"/>
  <c r="A474"/>
  <c r="A473" i="2"/>
  <c r="K473"/>
  <c r="I473" s="1"/>
  <c r="D473" i="1"/>
  <c r="C473"/>
  <c r="B471" i="2"/>
  <c r="G471"/>
  <c r="D471"/>
  <c r="E471" s="1"/>
  <c r="F472"/>
  <c r="C472"/>
  <c r="J472"/>
  <c r="B472" l="1"/>
  <c r="D472"/>
  <c r="G472"/>
  <c r="C473"/>
  <c r="F473"/>
  <c r="J473"/>
  <c r="C474" i="1"/>
  <c r="A475"/>
  <c r="A474" i="2"/>
  <c r="K474"/>
  <c r="I474" s="1"/>
  <c r="D474" i="1"/>
  <c r="E472" i="2"/>
  <c r="H471"/>
  <c r="B471" i="1" s="1"/>
  <c r="F471" s="1"/>
  <c r="E473"/>
  <c r="F474" i="2" l="1"/>
  <c r="J474"/>
  <c r="C474"/>
  <c r="A475"/>
  <c r="K475"/>
  <c r="I475" s="1"/>
  <c r="D475" i="1"/>
  <c r="C475"/>
  <c r="A476"/>
  <c r="D473" i="2"/>
  <c r="E473" s="1"/>
  <c r="B473"/>
  <c r="G473"/>
  <c r="E474" i="1"/>
  <c r="H472" i="2"/>
  <c r="B472" i="1" s="1"/>
  <c r="F472" s="1"/>
  <c r="H473" i="2" l="1"/>
  <c r="B473" i="1" s="1"/>
  <c r="F473" s="1"/>
  <c r="A476" i="2"/>
  <c r="A477" i="1"/>
  <c r="C476"/>
  <c r="K476" i="2"/>
  <c r="I476" s="1"/>
  <c r="D476" i="1"/>
  <c r="D474" i="2"/>
  <c r="E474" s="1"/>
  <c r="B474"/>
  <c r="G474"/>
  <c r="J475"/>
  <c r="F475"/>
  <c r="C475"/>
  <c r="E475" i="1"/>
  <c r="J476" i="2" l="1"/>
  <c r="F476"/>
  <c r="C476"/>
  <c r="K477"/>
  <c r="I477" s="1"/>
  <c r="D477" i="1"/>
  <c r="A477" i="2"/>
  <c r="A478" i="1"/>
  <c r="C477"/>
  <c r="E477" s="1"/>
  <c r="D475" i="2"/>
  <c r="E475" s="1"/>
  <c r="B475"/>
  <c r="G475"/>
  <c r="H474"/>
  <c r="B474" i="1" s="1"/>
  <c r="F474" s="1"/>
  <c r="E476"/>
  <c r="H475" i="2" l="1"/>
  <c r="B475" i="1" s="1"/>
  <c r="F475" s="1"/>
  <c r="J477" i="2"/>
  <c r="F477"/>
  <c r="C477"/>
  <c r="A479" i="1"/>
  <c r="K478" i="2"/>
  <c r="I478" s="1"/>
  <c r="D478" i="1"/>
  <c r="C478"/>
  <c r="A478" i="2"/>
  <c r="B476"/>
  <c r="G476"/>
  <c r="D476"/>
  <c r="E476" s="1"/>
  <c r="A479" l="1"/>
  <c r="A480" i="1"/>
  <c r="K479" i="2"/>
  <c r="I479" s="1"/>
  <c r="C479" i="1"/>
  <c r="D479"/>
  <c r="F478" i="2"/>
  <c r="C478"/>
  <c r="J478"/>
  <c r="G477"/>
  <c r="B477"/>
  <c r="D477"/>
  <c r="E477" s="1"/>
  <c r="H476"/>
  <c r="B476" i="1" s="1"/>
  <c r="F476" s="1"/>
  <c r="E478"/>
  <c r="E479" l="1"/>
  <c r="H477" i="2"/>
  <c r="B477" i="1" s="1"/>
  <c r="F477" s="1"/>
  <c r="G478" i="2"/>
  <c r="B478"/>
  <c r="D478"/>
  <c r="E478" s="1"/>
  <c r="A481" i="1"/>
  <c r="K480" i="2"/>
  <c r="I480" s="1"/>
  <c r="C480" i="1"/>
  <c r="A480" i="2"/>
  <c r="D480" i="1"/>
  <c r="J479" i="2"/>
  <c r="F479"/>
  <c r="C479"/>
  <c r="H478" l="1"/>
  <c r="B478" i="1" s="1"/>
  <c r="F478" s="1"/>
  <c r="C481"/>
  <c r="D481"/>
  <c r="A481" i="2"/>
  <c r="A482" i="1"/>
  <c r="K481" i="2"/>
  <c r="I481" s="1"/>
  <c r="G479"/>
  <c r="D479"/>
  <c r="B479"/>
  <c r="J480"/>
  <c r="C480"/>
  <c r="F480"/>
  <c r="E480" i="1"/>
  <c r="E479" i="2"/>
  <c r="H479" l="1"/>
  <c r="B479" i="1" s="1"/>
  <c r="F479" s="1"/>
  <c r="A482" i="2"/>
  <c r="K482"/>
  <c r="I482" s="1"/>
  <c r="A483" i="1"/>
  <c r="C482"/>
  <c r="D482"/>
  <c r="G480" i="2"/>
  <c r="D480"/>
  <c r="E480" s="1"/>
  <c r="B480"/>
  <c r="C481"/>
  <c r="J481"/>
  <c r="F481"/>
  <c r="E481" i="1"/>
  <c r="E482" l="1"/>
  <c r="G481" i="2"/>
  <c r="B481"/>
  <c r="D481"/>
  <c r="F482"/>
  <c r="J482"/>
  <c r="C482"/>
  <c r="A484" i="1"/>
  <c r="K483" i="2"/>
  <c r="I483" s="1"/>
  <c r="C483" i="1"/>
  <c r="D483"/>
  <c r="A483" i="2"/>
  <c r="H480"/>
  <c r="B480" i="1" s="1"/>
  <c r="F480" s="1"/>
  <c r="E481" i="2"/>
  <c r="H481" l="1"/>
  <c r="B481" i="1" s="1"/>
  <c r="F481" s="1"/>
  <c r="J483" i="2"/>
  <c r="F483"/>
  <c r="C483"/>
  <c r="A485" i="1"/>
  <c r="K484" i="2"/>
  <c r="I484" s="1"/>
  <c r="C484" i="1"/>
  <c r="D484"/>
  <c r="A484" i="2"/>
  <c r="D482"/>
  <c r="E482" s="1"/>
  <c r="B482"/>
  <c r="G482"/>
  <c r="E483" i="1"/>
  <c r="E484" l="1"/>
  <c r="C485"/>
  <c r="D485"/>
  <c r="A485" i="2"/>
  <c r="A486" i="1"/>
  <c r="K485" i="2"/>
  <c r="I485" s="1"/>
  <c r="F484"/>
  <c r="C484"/>
  <c r="J484"/>
  <c r="B483"/>
  <c r="D483"/>
  <c r="E483" s="1"/>
  <c r="G483"/>
  <c r="H482"/>
  <c r="B482" i="1" s="1"/>
  <c r="F482" s="1"/>
  <c r="G484" i="2" l="1"/>
  <c r="B484"/>
  <c r="D484"/>
  <c r="E484" s="1"/>
  <c r="A486"/>
  <c r="A487" i="1"/>
  <c r="K486" i="2"/>
  <c r="I486" s="1"/>
  <c r="C486" i="1"/>
  <c r="D486"/>
  <c r="F485" i="2"/>
  <c r="C485"/>
  <c r="J485"/>
  <c r="H483"/>
  <c r="B483" i="1" s="1"/>
  <c r="F483" s="1"/>
  <c r="E485"/>
  <c r="H484" i="2" l="1"/>
  <c r="B484" i="1" s="1"/>
  <c r="F484" s="1"/>
  <c r="J486" i="2"/>
  <c r="F486"/>
  <c r="C486"/>
  <c r="D485"/>
  <c r="E485" s="1"/>
  <c r="B485"/>
  <c r="G485"/>
  <c r="D487" i="1"/>
  <c r="K487" i="2"/>
  <c r="I487" s="1"/>
  <c r="C487" i="1"/>
  <c r="E487" s="1"/>
  <c r="A487" i="2"/>
  <c r="A488" i="1"/>
  <c r="E486"/>
  <c r="C487" i="2" l="1"/>
  <c r="J487"/>
  <c r="F487"/>
  <c r="C488" i="1"/>
  <c r="A489"/>
  <c r="D488"/>
  <c r="K488" i="2"/>
  <c r="I488" s="1"/>
  <c r="A488"/>
  <c r="B486"/>
  <c r="G486"/>
  <c r="D486"/>
  <c r="E486" s="1"/>
  <c r="H485"/>
  <c r="B485" i="1" s="1"/>
  <c r="F485" s="1"/>
  <c r="B487" i="2" l="1"/>
  <c r="G487"/>
  <c r="D487"/>
  <c r="E487" s="1"/>
  <c r="C488"/>
  <c r="F488"/>
  <c r="J488"/>
  <c r="K489"/>
  <c r="I489" s="1"/>
  <c r="C489" i="1"/>
  <c r="D489"/>
  <c r="A490"/>
  <c r="A489" i="2"/>
  <c r="E488" i="1"/>
  <c r="H486" i="2"/>
  <c r="B486" i="1" s="1"/>
  <c r="F486" s="1"/>
  <c r="E489" l="1"/>
  <c r="A490" i="2"/>
  <c r="A491" i="1"/>
  <c r="K490" i="2"/>
  <c r="I490" s="1"/>
  <c r="C490" i="1"/>
  <c r="D490"/>
  <c r="G488" i="2"/>
  <c r="B488"/>
  <c r="D488"/>
  <c r="E488" s="1"/>
  <c r="C489"/>
  <c r="J489"/>
  <c r="F489"/>
  <c r="H487"/>
  <c r="B487" i="1" s="1"/>
  <c r="F487" s="1"/>
  <c r="E490" l="1"/>
  <c r="D489" i="2"/>
  <c r="E489" s="1"/>
  <c r="B489"/>
  <c r="G489"/>
  <c r="A491"/>
  <c r="A492" i="1"/>
  <c r="K491" i="2"/>
  <c r="I491" s="1"/>
  <c r="C491" i="1"/>
  <c r="D491"/>
  <c r="J490" i="2"/>
  <c r="C490"/>
  <c r="F490"/>
  <c r="H488"/>
  <c r="B488" i="1" s="1"/>
  <c r="F488" s="1"/>
  <c r="J491" i="2" l="1"/>
  <c r="F491"/>
  <c r="C491"/>
  <c r="D490"/>
  <c r="E490" s="1"/>
  <c r="B490"/>
  <c r="G490"/>
  <c r="A493" i="1"/>
  <c r="A492" i="2"/>
  <c r="K492"/>
  <c r="I492" s="1"/>
  <c r="D492" i="1"/>
  <c r="C492"/>
  <c r="H489" i="2"/>
  <c r="B489" i="1" s="1"/>
  <c r="F489" s="1"/>
  <c r="E491"/>
  <c r="C492" i="2" l="1"/>
  <c r="J492"/>
  <c r="F492"/>
  <c r="C493" i="1"/>
  <c r="K493" i="2"/>
  <c r="I493" s="1"/>
  <c r="A494" i="1"/>
  <c r="D493"/>
  <c r="A493" i="2"/>
  <c r="G491"/>
  <c r="D491"/>
  <c r="E491" s="1"/>
  <c r="B491"/>
  <c r="E492" i="1"/>
  <c r="H490" i="2"/>
  <c r="B490" i="1" s="1"/>
  <c r="F490" s="1"/>
  <c r="E493" l="1"/>
  <c r="C494"/>
  <c r="D494"/>
  <c r="K494" i="2"/>
  <c r="I494" s="1"/>
  <c r="A495" i="1"/>
  <c r="A494" i="2"/>
  <c r="G492"/>
  <c r="D492"/>
  <c r="E492" s="1"/>
  <c r="B492"/>
  <c r="C493"/>
  <c r="F493"/>
  <c r="J493"/>
  <c r="H491"/>
  <c r="B491" i="1" s="1"/>
  <c r="F491" s="1"/>
  <c r="H492" i="2" l="1"/>
  <c r="B492" i="1" s="1"/>
  <c r="F492" s="1"/>
  <c r="K495" i="2"/>
  <c r="I495" s="1"/>
  <c r="C495" i="1"/>
  <c r="A496"/>
  <c r="A495" i="2"/>
  <c r="D495" i="1"/>
  <c r="D493" i="2"/>
  <c r="G493"/>
  <c r="B493"/>
  <c r="F494"/>
  <c r="C494"/>
  <c r="J494"/>
  <c r="E493"/>
  <c r="E494" i="1"/>
  <c r="E495" l="1"/>
  <c r="B494" i="2"/>
  <c r="G494"/>
  <c r="D494"/>
  <c r="E494" s="1"/>
  <c r="A496"/>
  <c r="A497" i="1"/>
  <c r="K496" i="2"/>
  <c r="I496" s="1"/>
  <c r="D496" i="1"/>
  <c r="C496"/>
  <c r="J495" i="2"/>
  <c r="F495"/>
  <c r="C495"/>
  <c r="H493"/>
  <c r="B493" i="1" s="1"/>
  <c r="F493" s="1"/>
  <c r="E496" l="1"/>
  <c r="J496" i="2"/>
  <c r="C496"/>
  <c r="F496"/>
  <c r="G495"/>
  <c r="D495"/>
  <c r="E495" s="1"/>
  <c r="B495"/>
  <c r="A498" i="1"/>
  <c r="K497" i="2"/>
  <c r="I497" s="1"/>
  <c r="D497" i="1"/>
  <c r="C497"/>
  <c r="A497" i="2"/>
  <c r="H494"/>
  <c r="B494" i="1" s="1"/>
  <c r="F494" s="1"/>
  <c r="E497" l="1"/>
  <c r="H495" i="2"/>
  <c r="B495" i="1" s="1"/>
  <c r="F495" s="1"/>
  <c r="F497" i="2"/>
  <c r="C497"/>
  <c r="J497"/>
  <c r="D498" i="1"/>
  <c r="C498"/>
  <c r="K498" i="2"/>
  <c r="I498" s="1"/>
  <c r="A499" i="1"/>
  <c r="A498" i="2"/>
  <c r="D496"/>
  <c r="E496" s="1"/>
  <c r="G496"/>
  <c r="B496"/>
  <c r="F498" l="1"/>
  <c r="J498"/>
  <c r="C498"/>
  <c r="D499" i="1"/>
  <c r="A499" i="2"/>
  <c r="A500" i="1"/>
  <c r="C499"/>
  <c r="K499" i="2"/>
  <c r="I499" s="1"/>
  <c r="G497"/>
  <c r="D497"/>
  <c r="B497"/>
  <c r="E497"/>
  <c r="H496"/>
  <c r="B496" i="1" s="1"/>
  <c r="F496" s="1"/>
  <c r="E498"/>
  <c r="F499" i="2" l="1"/>
  <c r="J499"/>
  <c r="C499"/>
  <c r="D500" i="1"/>
  <c r="K500" i="2"/>
  <c r="I500" s="1"/>
  <c r="A501" i="1"/>
  <c r="C500"/>
  <c r="A500" i="2"/>
  <c r="B498"/>
  <c r="G498"/>
  <c r="D498"/>
  <c r="E498" s="1"/>
  <c r="H497"/>
  <c r="B497" i="1" s="1"/>
  <c r="F497" s="1"/>
  <c r="E499"/>
  <c r="C501" l="1"/>
  <c r="K501" i="2"/>
  <c r="I501" s="1"/>
  <c r="D501" i="1"/>
  <c r="A501" i="2"/>
  <c r="G499"/>
  <c r="D499"/>
  <c r="E499" s="1"/>
  <c r="B499"/>
  <c r="F500"/>
  <c r="C500"/>
  <c r="J500"/>
  <c r="H498"/>
  <c r="B498" i="1" s="1"/>
  <c r="F498" s="1"/>
  <c r="E500"/>
  <c r="G500" i="2" l="1"/>
  <c r="D500"/>
  <c r="E500" s="1"/>
  <c r="B500"/>
  <c r="C501"/>
  <c r="J501"/>
  <c r="F501"/>
  <c r="H499"/>
  <c r="B499" i="1" s="1"/>
  <c r="F499" s="1"/>
  <c r="E501"/>
  <c r="D501" i="2" l="1"/>
  <c r="E501" s="1"/>
  <c r="B501"/>
  <c r="G501"/>
  <c r="H500"/>
  <c r="B500" i="1" s="1"/>
  <c r="F500" s="1"/>
  <c r="H501" i="2" l="1"/>
  <c r="B501" i="1" s="1"/>
  <c r="F501" s="1"/>
  <c r="F502" s="1"/>
  <c r="F503" s="1"/>
  <c r="N19" s="1"/>
  <c r="N22" l="1"/>
  <c r="L59"/>
  <c r="L60" s="1"/>
  <c r="N21"/>
  <c r="N23"/>
  <c r="N58" s="1"/>
  <c r="N59" s="1"/>
  <c r="N20"/>
  <c r="M58" s="1"/>
  <c r="M59" s="1"/>
  <c r="N24"/>
  <c r="O58" s="1"/>
  <c r="O59" s="1"/>
</calcChain>
</file>

<file path=xl/sharedStrings.xml><?xml version="1.0" encoding="utf-8"?>
<sst xmlns="http://schemas.openxmlformats.org/spreadsheetml/2006/main" count="58" uniqueCount="56">
  <si>
    <t>N(n)</t>
  </si>
  <si>
    <t>n</t>
  </si>
  <si>
    <t>EVSI</t>
  </si>
  <si>
    <t>Financial Cost</t>
  </si>
  <si>
    <t>Opportunity Cost</t>
  </si>
  <si>
    <t>Total Cost</t>
  </si>
  <si>
    <t>ENG</t>
  </si>
  <si>
    <t>SigmaSQD +</t>
  </si>
  <si>
    <t>b00</t>
  </si>
  <si>
    <t>sqrt(v0)</t>
  </si>
  <si>
    <t>arg0</t>
  </si>
  <si>
    <t>D01</t>
  </si>
  <si>
    <t>D02</t>
  </si>
  <si>
    <t>D03</t>
  </si>
  <si>
    <t>D0</t>
  </si>
  <si>
    <t>Var(bHAT)</t>
  </si>
  <si>
    <t>I1</t>
  </si>
  <si>
    <t>minus b00 sqd</t>
  </si>
  <si>
    <t>I2</t>
  </si>
  <si>
    <t>I2-1</t>
  </si>
  <si>
    <t>I2-2</t>
  </si>
  <si>
    <t>I3-1</t>
  </si>
  <si>
    <t>ED1</t>
  </si>
  <si>
    <t>I3-2</t>
  </si>
  <si>
    <t>Max ENG =</t>
  </si>
  <si>
    <t>Row # =</t>
  </si>
  <si>
    <t>Prior Information</t>
  </si>
  <si>
    <r>
      <t xml:space="preserve">Sample Size in </t>
    </r>
    <r>
      <rPr>
        <i/>
        <sz val="10"/>
        <rFont val="Arial"/>
        <family val="2"/>
      </rPr>
      <t>Treatment</t>
    </r>
    <r>
      <rPr>
        <sz val="10"/>
        <rFont val="Arial"/>
        <family val="2"/>
      </rPr>
      <t xml:space="preserve"> Group</t>
    </r>
  </si>
  <si>
    <r>
      <t xml:space="preserve">Sample Size in </t>
    </r>
    <r>
      <rPr>
        <i/>
        <sz val="10"/>
        <rFont val="Arial"/>
        <family val="2"/>
      </rPr>
      <t>Standard</t>
    </r>
    <r>
      <rPr>
        <sz val="10"/>
        <rFont val="Arial"/>
        <family val="2"/>
      </rPr>
      <t xml:space="preserve"> Group</t>
    </r>
  </si>
  <si>
    <t>Var of INB Based on Prior Information</t>
  </si>
  <si>
    <t>Parameters</t>
  </si>
  <si>
    <t>Only items high-lighted in yellow (labelled in blue) should be edited</t>
  </si>
  <si>
    <r>
      <t>Difference in Mean Effectiveness (=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e</t>
    </r>
    <r>
      <rPr>
        <sz val="10"/>
        <rFont val="Arial"/>
        <family val="2"/>
      </rPr>
      <t>)</t>
    </r>
  </si>
  <si>
    <r>
      <t>Difference in Mean Total Costs (=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c</t>
    </r>
    <r>
      <rPr>
        <sz val="10"/>
        <rFont val="Arial"/>
        <family val="2"/>
      </rPr>
      <t>)</t>
    </r>
  </si>
  <si>
    <r>
      <t>Time Horizon (</t>
    </r>
    <r>
      <rPr>
        <b/>
        <i/>
        <sz val="10"/>
        <rFont val="Arial"/>
        <family val="2"/>
      </rPr>
      <t>h</t>
    </r>
    <r>
      <rPr>
        <sz val="10"/>
        <rFont val="Arial"/>
        <family val="2"/>
      </rPr>
      <t>)</t>
    </r>
  </si>
  <si>
    <r>
      <t>Annual Incidence (</t>
    </r>
    <r>
      <rPr>
        <b/>
        <i/>
        <sz val="10"/>
        <rFont val="Arial"/>
        <family val="2"/>
      </rPr>
      <t>k</t>
    </r>
    <r>
      <rPr>
        <sz val="10"/>
        <rFont val="Arial"/>
        <family val="2"/>
      </rPr>
      <t>)</t>
    </r>
  </si>
  <si>
    <r>
      <t>Annual Accrual (</t>
    </r>
    <r>
      <rPr>
        <b/>
        <i/>
        <sz val="10"/>
        <rFont val="Arial"/>
        <family val="2"/>
      </rPr>
      <t>a</t>
    </r>
    <r>
      <rPr>
        <sz val="10"/>
        <rFont val="Arial"/>
        <family val="2"/>
      </rPr>
      <t>)</t>
    </r>
  </si>
  <si>
    <r>
      <t>Follow-up/Analysis (</t>
    </r>
    <r>
      <rPr>
        <b/>
        <sz val="10"/>
        <rFont val="Symbol"/>
        <family val="1"/>
        <charset val="2"/>
      </rPr>
      <t>t</t>
    </r>
    <r>
      <rPr>
        <sz val="10"/>
        <rFont val="Arial"/>
        <family val="2"/>
      </rPr>
      <t>)</t>
    </r>
  </si>
  <si>
    <r>
      <t>Fixed Cost (</t>
    </r>
    <r>
      <rPr>
        <b/>
        <i/>
        <sz val="10"/>
        <rFont val="Arial"/>
        <family val="2"/>
      </rPr>
      <t>Cf</t>
    </r>
    <r>
      <rPr>
        <sz val="10"/>
        <rFont val="Arial"/>
        <family val="2"/>
      </rPr>
      <t>)</t>
    </r>
  </si>
  <si>
    <r>
      <t>Variable Cost (</t>
    </r>
    <r>
      <rPr>
        <b/>
        <i/>
        <sz val="10"/>
        <rFont val="Arial"/>
        <family val="2"/>
      </rPr>
      <t>Cv</t>
    </r>
    <r>
      <rPr>
        <sz val="10"/>
        <rFont val="Arial"/>
        <family val="2"/>
      </rPr>
      <t>)</t>
    </r>
  </si>
  <si>
    <r>
      <t>Threshold WTP (</t>
    </r>
    <r>
      <rPr>
        <b/>
        <sz val="10"/>
        <rFont val="Symbol"/>
        <family val="1"/>
        <charset val="2"/>
      </rPr>
      <t>l</t>
    </r>
    <r>
      <rPr>
        <sz val="10"/>
        <rFont val="Arial"/>
      </rPr>
      <t>)</t>
    </r>
  </si>
  <si>
    <r>
      <t>Cost of Adoption (</t>
    </r>
    <r>
      <rPr>
        <b/>
        <i/>
        <sz val="10"/>
        <rFont val="Arial"/>
        <family val="2"/>
      </rPr>
      <t>Ca</t>
    </r>
    <r>
      <rPr>
        <sz val="10"/>
        <rFont val="Arial"/>
        <family val="2"/>
      </rPr>
      <t>)</t>
    </r>
  </si>
  <si>
    <r>
      <t>Mean of INB Based on Prior Information (</t>
    </r>
    <r>
      <rPr>
        <b/>
        <i/>
        <sz val="10"/>
        <rFont val="Arial"/>
        <family val="2"/>
      </rPr>
      <t>b</t>
    </r>
    <r>
      <rPr>
        <b/>
        <sz val="10"/>
        <rFont val="Arial"/>
        <family val="2"/>
      </rPr>
      <t>0</t>
    </r>
    <r>
      <rPr>
        <sz val="10"/>
        <rFont val="Arial"/>
        <family val="2"/>
      </rPr>
      <t>)</t>
    </r>
  </si>
  <si>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=</t>
    </r>
  </si>
  <si>
    <r>
      <t>EVSI(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</si>
  <si>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t>Financial Cost(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</si>
  <si>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t>Opportunity Cost(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</si>
  <si>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t>Total Cost(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</si>
  <si>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t>ENG(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 =</t>
    </r>
  </si>
  <si>
    <r>
      <rPr>
        <b/>
        <i/>
        <sz val="10"/>
        <rFont val="Arial"/>
        <family val="2"/>
      </rPr>
      <t>n</t>
    </r>
    <r>
      <rPr>
        <sz val="10"/>
        <rFont val="Arial"/>
        <family val="2"/>
      </rPr>
      <t xml:space="preserve"> - Start for Graph</t>
    </r>
  </si>
  <si>
    <r>
      <rPr>
        <b/>
        <i/>
        <sz val="10"/>
        <rFont val="Arial"/>
        <family val="2"/>
      </rPr>
      <t>n</t>
    </r>
    <r>
      <rPr>
        <sz val="10"/>
        <rFont val="Arial"/>
        <family val="2"/>
      </rPr>
      <t xml:space="preserve"> - Finish for Graph</t>
    </r>
  </si>
  <si>
    <r>
      <rPr>
        <b/>
        <i/>
        <sz val="10"/>
        <rFont val="Arial"/>
        <family val="2"/>
      </rPr>
      <t>n</t>
    </r>
    <r>
      <rPr>
        <sz val="10"/>
        <rFont val="Arial"/>
        <family val="2"/>
      </rPr>
      <t xml:space="preserve"> - Increment for Graph</t>
    </r>
  </si>
  <si>
    <t>Wrist Study</t>
  </si>
  <si>
    <r>
      <t xml:space="preserve">Variance of 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e</t>
    </r>
  </si>
  <si>
    <r>
      <t xml:space="preserve">Variance of 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c</t>
    </r>
  </si>
  <si>
    <r>
      <t xml:space="preserve">Covariance of 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e</t>
    </r>
    <r>
      <rPr>
        <sz val="10"/>
        <rFont val="Arial"/>
        <family val="2"/>
      </rPr>
      <t>,</t>
    </r>
    <r>
      <rPr>
        <b/>
        <sz val="10"/>
        <rFont val="Symbol"/>
        <family val="1"/>
        <charset val="2"/>
      </rPr>
      <t>D</t>
    </r>
    <r>
      <rPr>
        <b/>
        <i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</si>
</sst>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9">
    <font>
      <sz val="10"/>
      <name val="Arial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Symbol"/>
      <family val="1"/>
      <charset val="2"/>
    </font>
    <font>
      <b/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1" fontId="0" fillId="0" borderId="0" xfId="0" applyNumberFormat="1" applyFill="1"/>
    <xf numFmtId="3" fontId="0" fillId="0" borderId="0" xfId="0" applyNumberFormat="1"/>
    <xf numFmtId="3" fontId="0" fillId="2" borderId="0" xfId="0" applyNumberFormat="1" applyFill="1"/>
    <xf numFmtId="165" fontId="0" fillId="0" borderId="0" xfId="0" applyNumberFormat="1"/>
    <xf numFmtId="0" fontId="0" fillId="0" borderId="0" xfId="0" applyFill="1" applyAlignment="1">
      <alignment horizontal="right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>
        <c:manualLayout>
          <c:layoutTarget val="inner"/>
          <c:xMode val="edge"/>
          <c:yMode val="edge"/>
          <c:x val="0.21932531762644225"/>
          <c:y val="0.23144104803493473"/>
          <c:w val="0.71319071815591362"/>
          <c:h val="0.62663755458515336"/>
        </c:manualLayout>
      </c:layout>
      <c:scatterChart>
        <c:scatterStyle val="smoothMarker"/>
        <c:ser>
          <c:idx val="3"/>
          <c:order val="0"/>
          <c:tx>
            <c:v>EVSI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'Input-Graph'!$A$2:$A$501</c:f>
              <c:numCache>
                <c:formatCode>0</c:formatCode>
                <c:ptCount val="500"/>
                <c:pt idx="0" formatCode="General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'Input-Graph'!$B$2:$B$501</c:f>
              <c:numCache>
                <c:formatCode>General</c:formatCode>
                <c:ptCount val="500"/>
                <c:pt idx="0">
                  <c:v>-6.6613292659667422E-10</c:v>
                </c:pt>
                <c:pt idx="1">
                  <c:v>-6.6613203841825452E-10</c:v>
                </c:pt>
                <c:pt idx="2">
                  <c:v>7.8270410153180592E-9</c:v>
                </c:pt>
                <c:pt idx="3">
                  <c:v>1.6115522897486301E-5</c:v>
                </c:pt>
                <c:pt idx="4">
                  <c:v>1.5078021563419419E-3</c:v>
                </c:pt>
                <c:pt idx="5">
                  <c:v>3.2274622235846984E-2</c:v>
                </c:pt>
                <c:pt idx="6">
                  <c:v>0.29537723991532738</c:v>
                </c:pt>
                <c:pt idx="7">
                  <c:v>1.5829258526655945</c:v>
                </c:pt>
                <c:pt idx="8">
                  <c:v>5.9215196140532749</c:v>
                </c:pt>
                <c:pt idx="9">
                  <c:v>17.191403663499898</c:v>
                </c:pt>
                <c:pt idx="10">
                  <c:v>41.452934381943258</c:v>
                </c:pt>
                <c:pt idx="11">
                  <c:v>86.87712324608917</c:v>
                </c:pt>
                <c:pt idx="12">
                  <c:v>163.34283444143909</c:v>
                </c:pt>
                <c:pt idx="13">
                  <c:v>281.84002398956773</c:v>
                </c:pt>
                <c:pt idx="14">
                  <c:v>453.81920541323456</c:v>
                </c:pt>
                <c:pt idx="15">
                  <c:v>690.58957263162779</c:v>
                </c:pt>
                <c:pt idx="16">
                  <c:v>1002.8236523678864</c:v>
                </c:pt>
                <c:pt idx="17">
                  <c:v>1400.1900523342529</c:v>
                </c:pt>
                <c:pt idx="18">
                  <c:v>1891.1117670886097</c:v>
                </c:pt>
                <c:pt idx="19">
                  <c:v>2482.6343097254203</c:v>
                </c:pt>
                <c:pt idx="20">
                  <c:v>3180.3825133917571</c:v>
                </c:pt>
                <c:pt idx="21">
                  <c:v>3988.5843153163714</c:v>
                </c:pt>
                <c:pt idx="22">
                  <c:v>4910.1418778718253</c:v>
                </c:pt>
                <c:pt idx="23">
                  <c:v>5946.7336021265855</c:v>
                </c:pt>
                <c:pt idx="24">
                  <c:v>7098.9339836781237</c:v>
                </c:pt>
                <c:pt idx="25">
                  <c:v>8366.3414456876963</c:v>
                </c:pt>
                <c:pt idx="26">
                  <c:v>9747.7069907394653</c:v>
                </c:pt>
                <c:pt idx="27">
                  <c:v>11241.058729909495</c:v>
                </c:pt>
                <c:pt idx="28">
                  <c:v>12843.819067135737</c:v>
                </c:pt>
                <c:pt idx="29">
                  <c:v>14552.912628088601</c:v>
                </c:pt>
                <c:pt idx="30">
                  <c:v>16364.863974032907</c:v>
                </c:pt>
                <c:pt idx="31">
                  <c:v>18275.884822431988</c:v>
                </c:pt>
                <c:pt idx="32">
                  <c:v>20281.950961257942</c:v>
                </c:pt>
                <c:pt idx="33">
                  <c:v>22378.869346435327</c:v>
                </c:pt>
                <c:pt idx="34">
                  <c:v>24562.336055165535</c:v>
                </c:pt>
                <c:pt idx="35">
                  <c:v>26827.98586800211</c:v>
                </c:pt>
                <c:pt idx="36">
                  <c:v>29171.434287581411</c:v>
                </c:pt>
                <c:pt idx="37">
                  <c:v>31588.312800674197</c:v>
                </c:pt>
                <c:pt idx="38">
                  <c:v>34074.298158178543</c:v>
                </c:pt>
                <c:pt idx="39">
                  <c:v>36625.136400601783</c:v>
                </c:pt>
                <c:pt idx="40">
                  <c:v>39236.662301337637</c:v>
                </c:pt>
                <c:pt idx="41">
                  <c:v>41904.814837694146</c:v>
                </c:pt>
                <c:pt idx="42">
                  <c:v>44625.649239350998</c:v>
                </c:pt>
                <c:pt idx="43">
                  <c:v>47395.34610529901</c:v>
                </c:pt>
                <c:pt idx="44">
                  <c:v>50210.218022716486</c:v>
                </c:pt>
                <c:pt idx="45">
                  <c:v>53066.71406961343</c:v>
                </c:pt>
                <c:pt idx="46">
                  <c:v>55961.42253688482</c:v>
                </c:pt>
                <c:pt idx="47">
                  <c:v>58891.072159091156</c:v>
                </c:pt>
                <c:pt idx="48">
                  <c:v>61852.532109030573</c:v>
                </c:pt>
                <c:pt idx="49">
                  <c:v>64842.810972559018</c:v>
                </c:pt>
                <c:pt idx="50">
                  <c:v>67859.054892074739</c:v>
                </c:pt>
                <c:pt idx="51">
                  <c:v>70898.545040883459</c:v>
                </c:pt>
                <c:pt idx="52">
                  <c:v>73958.694564990466</c:v>
                </c:pt>
                <c:pt idx="53">
                  <c:v>77037.04511033943</c:v>
                </c:pt>
                <c:pt idx="54">
                  <c:v>80131.263035053955</c:v>
                </c:pt>
                <c:pt idx="55">
                  <c:v>83239.135390730546</c:v>
                </c:pt>
                <c:pt idx="56">
                  <c:v>86358.565743667816</c:v>
                </c:pt>
                <c:pt idx="57">
                  <c:v>89487.569895243345</c:v>
                </c:pt>
                <c:pt idx="58">
                  <c:v>92624.271551187732</c:v>
                </c:pt>
                <c:pt idx="59">
                  <c:v>95766.897979827903</c:v>
                </c:pt>
                <c:pt idx="60">
                  <c:v>98913.775693953095</c:v>
                </c:pt>
                <c:pt idx="61">
                  <c:v>102063.32618296205</c:v>
                </c:pt>
                <c:pt idx="62">
                  <c:v>105214.06171731191</c:v>
                </c:pt>
                <c:pt idx="63">
                  <c:v>108364.58124324304</c:v>
                </c:pt>
                <c:pt idx="64">
                  <c:v>111513.56638089594</c:v>
                </c:pt>
                <c:pt idx="65">
                  <c:v>114659.77753689847</c:v>
                </c:pt>
                <c:pt idx="66">
                  <c:v>117802.05013842396</c:v>
                </c:pt>
                <c:pt idx="67">
                  <c:v>120939.29099470982</c:v>
                </c:pt>
                <c:pt idx="68">
                  <c:v>124070.4747893154</c:v>
                </c:pt>
                <c:pt idx="69">
                  <c:v>127194.64070474236</c:v>
                </c:pt>
                <c:pt idx="70">
                  <c:v>130310.88918071678</c:v>
                </c:pt>
                <c:pt idx="71">
                  <c:v>133418.37880458738</c:v>
                </c:pt>
                <c:pt idx="72">
                  <c:v>136516.32333347245</c:v>
                </c:pt>
                <c:pt idx="73">
                  <c:v>139603.98884536795</c:v>
                </c:pt>
                <c:pt idx="74">
                  <c:v>142680.69101709814</c:v>
                </c:pt>
                <c:pt idx="75">
                  <c:v>145745.79252496856</c:v>
                </c:pt>
                <c:pt idx="76">
                  <c:v>148798.70056610802</c:v>
                </c:pt>
                <c:pt idx="77">
                  <c:v>151838.86449579525</c:v>
                </c:pt>
                <c:pt idx="78">
                  <c:v>154865.77357690781</c:v>
                </c:pt>
                <c:pt idx="79">
                  <c:v>157878.95483808123</c:v>
                </c:pt>
                <c:pt idx="80">
                  <c:v>160877.9710358291</c:v>
                </c:pt>
                <c:pt idx="81">
                  <c:v>163862.41871706973</c:v>
                </c:pt>
                <c:pt idx="82">
                  <c:v>166831.92637754945</c:v>
                </c:pt>
                <c:pt idx="83">
                  <c:v>169786.15271256072</c:v>
                </c:pt>
                <c:pt idx="84">
                  <c:v>172724.78495558779</c:v>
                </c:pt>
                <c:pt idx="85">
                  <c:v>175647.5373009741</c:v>
                </c:pt>
                <c:pt idx="86">
                  <c:v>178554.1494070999</c:v>
                </c:pt>
                <c:pt idx="87">
                  <c:v>181444.3849762794</c:v>
                </c:pt>
                <c:pt idx="88">
                  <c:v>184318.03040768066</c:v>
                </c:pt>
                <c:pt idx="89">
                  <c:v>187174.89351944989</c:v>
                </c:pt>
                <c:pt idx="90">
                  <c:v>190014.80233774584</c:v>
                </c:pt>
                <c:pt idx="91">
                  <c:v>192837.60394816313</c:v>
                </c:pt>
                <c:pt idx="92">
                  <c:v>195643.1634075545</c:v>
                </c:pt>
                <c:pt idx="93">
                  <c:v>198431.36271246322</c:v>
                </c:pt>
                <c:pt idx="94">
                  <c:v>201202.09982175834</c:v>
                </c:pt>
                <c:pt idx="95">
                  <c:v>203955.28773082924</c:v>
                </c:pt>
                <c:pt idx="96">
                  <c:v>206690.85359436373</c:v>
                </c:pt>
                <c:pt idx="97">
                  <c:v>209408.737895395</c:v>
                </c:pt>
                <c:pt idx="98">
                  <c:v>212108.89365860287</c:v>
                </c:pt>
                <c:pt idx="99">
                  <c:v>214791.28570490429</c:v>
                </c:pt>
                <c:pt idx="100">
                  <c:v>217455.88994587821</c:v>
                </c:pt>
                <c:pt idx="101">
                  <c:v>220102.69271544344</c:v>
                </c:pt>
                <c:pt idx="102">
                  <c:v>222731.69013750885</c:v>
                </c:pt>
                <c:pt idx="103">
                  <c:v>225342.88752675097</c:v>
                </c:pt>
                <c:pt idx="104">
                  <c:v>227936.29882180231</c:v>
                </c:pt>
                <c:pt idx="105">
                  <c:v>230511.94604852685</c:v>
                </c:pt>
                <c:pt idx="106">
                  <c:v>233069.85881207586</c:v>
                </c:pt>
                <c:pt idx="107">
                  <c:v>235610.07381604071</c:v>
                </c:pt>
                <c:pt idx="108">
                  <c:v>238132.63440751104</c:v>
                </c:pt>
                <c:pt idx="109">
                  <c:v>240637.59014653621</c:v>
                </c:pt>
                <c:pt idx="110">
                  <c:v>243124.9963986238</c:v>
                </c:pt>
                <c:pt idx="111">
                  <c:v>245594.91394922347</c:v>
                </c:pt>
                <c:pt idx="112">
                  <c:v>248047.40863920836</c:v>
                </c:pt>
                <c:pt idx="113">
                  <c:v>250482.55101952652</c:v>
                </c:pt>
                <c:pt idx="114">
                  <c:v>252900.41602514268</c:v>
                </c:pt>
                <c:pt idx="115">
                  <c:v>255301.08266611415</c:v>
                </c:pt>
                <c:pt idx="116">
                  <c:v>257684.63373576978</c:v>
                </c:pt>
                <c:pt idx="117">
                  <c:v>260051.15553446437</c:v>
                </c:pt>
                <c:pt idx="118">
                  <c:v>262400.73760867747</c:v>
                </c:pt>
                <c:pt idx="119">
                  <c:v>264733.47250410717</c:v>
                </c:pt>
                <c:pt idx="120">
                  <c:v>267049.45553224051</c:v>
                </c:pt>
                <c:pt idx="121">
                  <c:v>269348.7845500097</c:v>
                </c:pt>
                <c:pt idx="122">
                  <c:v>271631.55975118268</c:v>
                </c:pt>
                <c:pt idx="123">
                  <c:v>273897.88346939941</c:v>
                </c:pt>
                <c:pt idx="124">
                  <c:v>276147.85999225476</c:v>
                </c:pt>
                <c:pt idx="125">
                  <c:v>278381.59538523859</c:v>
                </c:pt>
                <c:pt idx="126">
                  <c:v>280599.19732599211</c:v>
                </c:pt>
                <c:pt idx="127">
                  <c:v>282800.77494730381</c:v>
                </c:pt>
                <c:pt idx="128">
                  <c:v>284986.4386892842</c:v>
                </c:pt>
                <c:pt idx="129">
                  <c:v>287156.30015960371</c:v>
                </c:pt>
                <c:pt idx="130">
                  <c:v>289310.47200150625</c:v>
                </c:pt>
                <c:pt idx="131">
                  <c:v>291449.06776975951</c:v>
                </c:pt>
                <c:pt idx="132">
                  <c:v>293572.20181309344</c:v>
                </c:pt>
                <c:pt idx="133">
                  <c:v>295679.98916370352</c:v>
                </c:pt>
                <c:pt idx="134">
                  <c:v>297772.54543301428</c:v>
                </c:pt>
                <c:pt idx="135">
                  <c:v>299849.98671346495</c:v>
                </c:pt>
                <c:pt idx="136">
                  <c:v>301912.42948590632</c:v>
                </c:pt>
                <c:pt idx="137">
                  <c:v>303959.99053254741</c:v>
                </c:pt>
                <c:pt idx="138">
                  <c:v>305992.78685489792</c:v>
                </c:pt>
                <c:pt idx="139">
                  <c:v>308010.93559667043</c:v>
                </c:pt>
                <c:pt idx="140">
                  <c:v>310014.55397120252</c:v>
                </c:pt>
                <c:pt idx="141">
                  <c:v>312003.75919335574</c:v>
                </c:pt>
                <c:pt idx="142">
                  <c:v>313978.66841522261</c:v>
                </c:pt>
                <c:pt idx="143">
                  <c:v>315939.39866624132</c:v>
                </c:pt>
                <c:pt idx="144">
                  <c:v>317886.06679671456</c:v>
                </c:pt>
                <c:pt idx="145">
                  <c:v>319818.78942466166</c:v>
                </c:pt>
                <c:pt idx="146">
                  <c:v>321737.68288651644</c:v>
                </c:pt>
                <c:pt idx="147">
                  <c:v>323642.86319062748</c:v>
                </c:pt>
                <c:pt idx="148">
                  <c:v>325534.44597361831</c:v>
                </c:pt>
                <c:pt idx="149">
                  <c:v>327412.54646006814</c:v>
                </c:pt>
                <c:pt idx="150">
                  <c:v>329277.27942433476</c:v>
                </c:pt>
                <c:pt idx="151">
                  <c:v>331128.75915531511</c:v>
                </c:pt>
                <c:pt idx="152">
                  <c:v>332967.09942354704</c:v>
                </c:pt>
                <c:pt idx="153">
                  <c:v>334792.4134502291</c:v>
                </c:pt>
                <c:pt idx="154">
                  <c:v>336604.81387899688</c:v>
                </c:pt>
                <c:pt idx="155">
                  <c:v>338404.41274924931</c:v>
                </c:pt>
                <c:pt idx="156">
                  <c:v>340191.32147165848</c:v>
                </c:pt>
                <c:pt idx="157">
                  <c:v>341965.65080543904</c:v>
                </c:pt>
                <c:pt idx="158">
                  <c:v>343727.51083739224</c:v>
                </c:pt>
                <c:pt idx="159">
                  <c:v>345477.01096264319</c:v>
                </c:pt>
                <c:pt idx="160">
                  <c:v>347214.25986661453</c:v>
                </c:pt>
                <c:pt idx="161">
                  <c:v>348939.36550900276</c:v>
                </c:pt>
                <c:pt idx="162">
                  <c:v>350652.43510871334</c:v>
                </c:pt>
                <c:pt idx="163">
                  <c:v>352353.57513030979</c:v>
                </c:pt>
                <c:pt idx="164">
                  <c:v>354042.89127157611</c:v>
                </c:pt>
                <c:pt idx="165">
                  <c:v>355720.48845255078</c:v>
                </c:pt>
                <c:pt idx="166">
                  <c:v>357386.47080518346</c:v>
                </c:pt>
                <c:pt idx="167">
                  <c:v>359040.94166458357</c:v>
                </c:pt>
                <c:pt idx="168">
                  <c:v>360684.00356085878</c:v>
                </c:pt>
                <c:pt idx="169">
                  <c:v>362315.75821214914</c:v>
                </c:pt>
                <c:pt idx="170">
                  <c:v>363936.3065183268</c:v>
                </c:pt>
                <c:pt idx="171">
                  <c:v>365545.74855568499</c:v>
                </c:pt>
                <c:pt idx="172">
                  <c:v>367144.18357243814</c:v>
                </c:pt>
                <c:pt idx="173">
                  <c:v>368731.70998497133</c:v>
                </c:pt>
                <c:pt idx="174">
                  <c:v>370308.42537448381</c:v>
                </c:pt>
                <c:pt idx="175">
                  <c:v>371874.42648484203</c:v>
                </c:pt>
                <c:pt idx="176">
                  <c:v>373429.8092206124</c:v>
                </c:pt>
                <c:pt idx="177">
                  <c:v>374974.66864582693</c:v>
                </c:pt>
                <c:pt idx="178">
                  <c:v>376509.09898328496</c:v>
                </c:pt>
                <c:pt idx="179">
                  <c:v>378033.19361462985</c:v>
                </c:pt>
                <c:pt idx="180">
                  <c:v>379547.04508039524</c:v>
                </c:pt>
                <c:pt idx="181">
                  <c:v>381050.74508095754</c:v>
                </c:pt>
                <c:pt idx="182">
                  <c:v>382544.38447774947</c:v>
                </c:pt>
                <c:pt idx="183">
                  <c:v>384028.05329493532</c:v>
                </c:pt>
                <c:pt idx="184">
                  <c:v>385501.84072138305</c:v>
                </c:pt>
                <c:pt idx="185">
                  <c:v>386965.83511305758</c:v>
                </c:pt>
                <c:pt idx="186">
                  <c:v>388420.12399578624</c:v>
                </c:pt>
                <c:pt idx="187">
                  <c:v>389864.79406824359</c:v>
                </c:pt>
                <c:pt idx="188">
                  <c:v>391299.93120525684</c:v>
                </c:pt>
                <c:pt idx="189">
                  <c:v>392725.62046154245</c:v>
                </c:pt>
                <c:pt idx="190">
                  <c:v>394141.94607535371</c:v>
                </c:pt>
                <c:pt idx="191">
                  <c:v>395548.99147269304</c:v>
                </c:pt>
                <c:pt idx="192">
                  <c:v>396946.8392716776</c:v>
                </c:pt>
                <c:pt idx="193">
                  <c:v>398335.57128693926</c:v>
                </c:pt>
                <c:pt idx="194">
                  <c:v>399715.26853449427</c:v>
                </c:pt>
                <c:pt idx="195">
                  <c:v>401086.01123635506</c:v>
                </c:pt>
                <c:pt idx="196">
                  <c:v>402447.87882590113</c:v>
                </c:pt>
                <c:pt idx="197">
                  <c:v>403800.94995296164</c:v>
                </c:pt>
                <c:pt idx="198">
                  <c:v>405145.302489091</c:v>
                </c:pt>
                <c:pt idx="199">
                  <c:v>406481.01353309659</c:v>
                </c:pt>
                <c:pt idx="200">
                  <c:v>407808.15941653459</c:v>
                </c:pt>
                <c:pt idx="201">
                  <c:v>409126.81570975739</c:v>
                </c:pt>
                <c:pt idx="202">
                  <c:v>410437.05722714233</c:v>
                </c:pt>
                <c:pt idx="203">
                  <c:v>411738.95803336322</c:v>
                </c:pt>
                <c:pt idx="204">
                  <c:v>413032.59144941036</c:v>
                </c:pt>
                <c:pt idx="205">
                  <c:v>414318.03005829011</c:v>
                </c:pt>
                <c:pt idx="206">
                  <c:v>415595.34571135871</c:v>
                </c:pt>
                <c:pt idx="207">
                  <c:v>416864.60953439667</c:v>
                </c:pt>
                <c:pt idx="208">
                  <c:v>418125.89193378738</c:v>
                </c:pt>
                <c:pt idx="209">
                  <c:v>419379.26260286622</c:v>
                </c:pt>
                <c:pt idx="210">
                  <c:v>420624.79052799422</c:v>
                </c:pt>
                <c:pt idx="211">
                  <c:v>421862.54399517982</c:v>
                </c:pt>
                <c:pt idx="212">
                  <c:v>423092.59059599962</c:v>
                </c:pt>
                <c:pt idx="213">
                  <c:v>424314.99723435153</c:v>
                </c:pt>
                <c:pt idx="214">
                  <c:v>425529.83013253845</c:v>
                </c:pt>
                <c:pt idx="215">
                  <c:v>426737.15483776684</c:v>
                </c:pt>
                <c:pt idx="216">
                  <c:v>427937.03622855741</c:v>
                </c:pt>
                <c:pt idx="217">
                  <c:v>429129.53852104017</c:v>
                </c:pt>
                <c:pt idx="218">
                  <c:v>430314.72527535196</c:v>
                </c:pt>
                <c:pt idx="219">
                  <c:v>431492.65940212534</c:v>
                </c:pt>
                <c:pt idx="220">
                  <c:v>432663.40316869161</c:v>
                </c:pt>
                <c:pt idx="221">
                  <c:v>433827.01820557826</c:v>
                </c:pt>
                <c:pt idx="222">
                  <c:v>434983.56551270949</c:v>
                </c:pt>
                <c:pt idx="223">
                  <c:v>436133.10546584515</c:v>
                </c:pt>
                <c:pt idx="224">
                  <c:v>437275.69782282645</c:v>
                </c:pt>
                <c:pt idx="225">
                  <c:v>438411.4017298714</c:v>
                </c:pt>
                <c:pt idx="226">
                  <c:v>439540.27572776395</c:v>
                </c:pt>
                <c:pt idx="227">
                  <c:v>440662.37775820243</c:v>
                </c:pt>
                <c:pt idx="228">
                  <c:v>441777.76516985078</c:v>
                </c:pt>
                <c:pt idx="229">
                  <c:v>442886.49472459243</c:v>
                </c:pt>
                <c:pt idx="230">
                  <c:v>443988.62260365754</c:v>
                </c:pt>
                <c:pt idx="231">
                  <c:v>445084.20441356581</c:v>
                </c:pt>
                <c:pt idx="232">
                  <c:v>446173.29519243975</c:v>
                </c:pt>
                <c:pt idx="233">
                  <c:v>447255.94941577129</c:v>
                </c:pt>
                <c:pt idx="234">
                  <c:v>448332.22100256826</c:v>
                </c:pt>
                <c:pt idx="235">
                  <c:v>449402.16332114948</c:v>
                </c:pt>
                <c:pt idx="236">
                  <c:v>450465.82919516606</c:v>
                </c:pt>
                <c:pt idx="237">
                  <c:v>451523.27090947045</c:v>
                </c:pt>
                <c:pt idx="238">
                  <c:v>452574.5402156192</c:v>
                </c:pt>
                <c:pt idx="239">
                  <c:v>453619.68833818712</c:v>
                </c:pt>
                <c:pt idx="240">
                  <c:v>454658.76597978809</c:v>
                </c:pt>
                <c:pt idx="241">
                  <c:v>455691.82332741999</c:v>
                </c:pt>
                <c:pt idx="242">
                  <c:v>456718.91005763464</c:v>
                </c:pt>
                <c:pt idx="243">
                  <c:v>457740.07534231606</c:v>
                </c:pt>
                <c:pt idx="244">
                  <c:v>458755.36785409373</c:v>
                </c:pt>
                <c:pt idx="245">
                  <c:v>459764.83577196632</c:v>
                </c:pt>
                <c:pt idx="246">
                  <c:v>460768.52678655752</c:v>
                </c:pt>
                <c:pt idx="247">
                  <c:v>461766.48810556473</c:v>
                </c:pt>
                <c:pt idx="248">
                  <c:v>462758.76645923714</c:v>
                </c:pt>
                <c:pt idx="249">
                  <c:v>463745.40810537146</c:v>
                </c:pt>
                <c:pt idx="250">
                  <c:v>464726.45883480273</c:v>
                </c:pt>
                <c:pt idx="251">
                  <c:v>465701.96397640125</c:v>
                </c:pt>
                <c:pt idx="252">
                  <c:v>466671.96840242523</c:v>
                </c:pt>
                <c:pt idx="253">
                  <c:v>467636.5165332543</c:v>
                </c:pt>
                <c:pt idx="254">
                  <c:v>468595.65234277106</c:v>
                </c:pt>
                <c:pt idx="255">
                  <c:v>469549.41936309275</c:v>
                </c:pt>
                <c:pt idx="256">
                  <c:v>470497.86068980815</c:v>
                </c:pt>
                <c:pt idx="257">
                  <c:v>471441.01898635598</c:v>
                </c:pt>
                <c:pt idx="258">
                  <c:v>472378.93648926768</c:v>
                </c:pt>
                <c:pt idx="259">
                  <c:v>473311.65501294448</c:v>
                </c:pt>
                <c:pt idx="260">
                  <c:v>474239.21595412958</c:v>
                </c:pt>
                <c:pt idx="261">
                  <c:v>475161.66029674956</c:v>
                </c:pt>
                <c:pt idx="262">
                  <c:v>476079.0286165335</c:v>
                </c:pt>
                <c:pt idx="263">
                  <c:v>476991.36108556698</c:v>
                </c:pt>
                <c:pt idx="264">
                  <c:v>477898.69747687742</c:v>
                </c:pt>
                <c:pt idx="265">
                  <c:v>478801.07716876845</c:v>
                </c:pt>
                <c:pt idx="266">
                  <c:v>479698.53914945206</c:v>
                </c:pt>
                <c:pt idx="267">
                  <c:v>480591.12202130986</c:v>
                </c:pt>
                <c:pt idx="268">
                  <c:v>481478.86400519439</c:v>
                </c:pt>
                <c:pt idx="269">
                  <c:v>482361.80294490163</c:v>
                </c:pt>
                <c:pt idx="270">
                  <c:v>483239.97631111619</c:v>
                </c:pt>
                <c:pt idx="271">
                  <c:v>484113.42120590014</c:v>
                </c:pt>
                <c:pt idx="272">
                  <c:v>484982.17436671059</c:v>
                </c:pt>
                <c:pt idx="273">
                  <c:v>485846.27217041753</c:v>
                </c:pt>
                <c:pt idx="274">
                  <c:v>486705.75063746067</c:v>
                </c:pt>
                <c:pt idx="275">
                  <c:v>487560.64543582994</c:v>
                </c:pt>
                <c:pt idx="276">
                  <c:v>488410.99188513955</c:v>
                </c:pt>
                <c:pt idx="277">
                  <c:v>489256.82496027433</c:v>
                </c:pt>
                <c:pt idx="278">
                  <c:v>490098.17929551221</c:v>
                </c:pt>
                <c:pt idx="279">
                  <c:v>490935.08918819577</c:v>
                </c:pt>
                <c:pt idx="280">
                  <c:v>491767.58860261441</c:v>
                </c:pt>
                <c:pt idx="281">
                  <c:v>492595.71117365116</c:v>
                </c:pt>
                <c:pt idx="282">
                  <c:v>493419.49021061009</c:v>
                </c:pt>
                <c:pt idx="283">
                  <c:v>494238.95870073064</c:v>
                </c:pt>
                <c:pt idx="284">
                  <c:v>495054.14931280992</c:v>
                </c:pt>
                <c:pt idx="285">
                  <c:v>495865.09440085792</c:v>
                </c:pt>
                <c:pt idx="286">
                  <c:v>496671.826007583</c:v>
                </c:pt>
                <c:pt idx="287">
                  <c:v>497474.37586782756</c:v>
                </c:pt>
                <c:pt idx="288">
                  <c:v>498272.77541206626</c:v>
                </c:pt>
                <c:pt idx="289">
                  <c:v>499067.05576977052</c:v>
                </c:pt>
                <c:pt idx="290">
                  <c:v>499857.24777276797</c:v>
                </c:pt>
                <c:pt idx="291">
                  <c:v>500643.3819586896</c:v>
                </c:pt>
                <c:pt idx="292">
                  <c:v>501425.48857397167</c:v>
                </c:pt>
                <c:pt idx="293">
                  <c:v>502203.59757738706</c:v>
                </c:pt>
                <c:pt idx="294">
                  <c:v>502977.73864311795</c:v>
                </c:pt>
                <c:pt idx="295">
                  <c:v>503747.94116392167</c:v>
                </c:pt>
                <c:pt idx="296">
                  <c:v>504514.23425429821</c:v>
                </c:pt>
                <c:pt idx="297">
                  <c:v>505276.64675346052</c:v>
                </c:pt>
                <c:pt idx="298">
                  <c:v>506035.20722864626</c:v>
                </c:pt>
                <c:pt idx="299">
                  <c:v>506789.94397785922</c:v>
                </c:pt>
                <c:pt idx="300">
                  <c:v>507540.88503299054</c:v>
                </c:pt>
                <c:pt idx="301">
                  <c:v>508288.05816269299</c:v>
                </c:pt>
                <c:pt idx="302">
                  <c:v>509031.49087547249</c:v>
                </c:pt>
                <c:pt idx="303">
                  <c:v>509771.21042234718</c:v>
                </c:pt>
                <c:pt idx="304">
                  <c:v>510507.24379965913</c:v>
                </c:pt>
                <c:pt idx="305">
                  <c:v>511239.61775220558</c:v>
                </c:pt>
                <c:pt idx="306">
                  <c:v>511968.35877564835</c:v>
                </c:pt>
                <c:pt idx="307">
                  <c:v>512693.49311947526</c:v>
                </c:pt>
                <c:pt idx="308">
                  <c:v>513415.04678956873</c:v>
                </c:pt>
                <c:pt idx="309">
                  <c:v>514133.0455509926</c:v>
                </c:pt>
                <c:pt idx="310">
                  <c:v>514847.51493059983</c:v>
                </c:pt>
                <c:pt idx="311">
                  <c:v>515558.48021957796</c:v>
                </c:pt>
                <c:pt idx="312">
                  <c:v>516265.96647610911</c:v>
                </c:pt>
                <c:pt idx="313">
                  <c:v>516969.99852789455</c:v>
                </c:pt>
                <c:pt idx="314">
                  <c:v>517670.60097463737</c:v>
                </c:pt>
                <c:pt idx="315">
                  <c:v>518367.79819060728</c:v>
                </c:pt>
                <c:pt idx="316">
                  <c:v>519061.61432691629</c:v>
                </c:pt>
                <c:pt idx="317">
                  <c:v>519752.07331428648</c:v>
                </c:pt>
                <c:pt idx="318">
                  <c:v>520439.19886503072</c:v>
                </c:pt>
                <c:pt idx="319">
                  <c:v>521123.01447569253</c:v>
                </c:pt>
                <c:pt idx="320">
                  <c:v>521803.54342939903</c:v>
                </c:pt>
                <c:pt idx="321">
                  <c:v>522480.80879796267</c:v>
                </c:pt>
                <c:pt idx="322">
                  <c:v>523154.83344436268</c:v>
                </c:pt>
                <c:pt idx="323">
                  <c:v>523825.64002495544</c:v>
                </c:pt>
                <c:pt idx="324">
                  <c:v>524493.25099164259</c:v>
                </c:pt>
                <c:pt idx="325">
                  <c:v>525157.68859406235</c:v>
                </c:pt>
                <c:pt idx="326">
                  <c:v>525818.97488192294</c:v>
                </c:pt>
                <c:pt idx="327">
                  <c:v>526477.13170699484</c:v>
                </c:pt>
                <c:pt idx="328">
                  <c:v>527132.18072525016</c:v>
                </c:pt>
                <c:pt idx="329">
                  <c:v>527784.14339901449</c:v>
                </c:pt>
                <c:pt idx="330">
                  <c:v>528433.04099905258</c:v>
                </c:pt>
                <c:pt idx="331">
                  <c:v>529078.89460653148</c:v>
                </c:pt>
                <c:pt idx="332">
                  <c:v>529721.72511516383</c:v>
                </c:pt>
                <c:pt idx="333">
                  <c:v>530361.55323301814</c:v>
                </c:pt>
                <c:pt idx="334">
                  <c:v>530998.39948473894</c:v>
                </c:pt>
                <c:pt idx="335">
                  <c:v>531632.28421327402</c:v>
                </c:pt>
                <c:pt idx="336">
                  <c:v>532263.22758198646</c:v>
                </c:pt>
                <c:pt idx="337">
                  <c:v>532891.24957643053</c:v>
                </c:pt>
                <c:pt idx="338">
                  <c:v>533516.37000627897</c:v>
                </c:pt>
                <c:pt idx="339">
                  <c:v>534138.60850711912</c:v>
                </c:pt>
                <c:pt idx="340">
                  <c:v>534757.98454247799</c:v>
                </c:pt>
                <c:pt idx="341">
                  <c:v>535374.51740545721</c:v>
                </c:pt>
                <c:pt idx="342">
                  <c:v>535988.2262205194</c:v>
                </c:pt>
                <c:pt idx="343">
                  <c:v>536599.12994539714</c:v>
                </c:pt>
                <c:pt idx="344">
                  <c:v>537207.2473727396</c:v>
                </c:pt>
                <c:pt idx="345">
                  <c:v>537812.59713187476</c:v>
                </c:pt>
                <c:pt idx="346">
                  <c:v>538415.19769048679</c:v>
                </c:pt>
                <c:pt idx="347">
                  <c:v>539015.06735638611</c:v>
                </c:pt>
                <c:pt idx="348">
                  <c:v>539612.224279113</c:v>
                </c:pt>
                <c:pt idx="349">
                  <c:v>540206.68645157851</c:v>
                </c:pt>
                <c:pt idx="350">
                  <c:v>540798.47171169263</c:v>
                </c:pt>
                <c:pt idx="351">
                  <c:v>541387.59774410352</c:v>
                </c:pt>
                <c:pt idx="352">
                  <c:v>541974.08208152791</c:v>
                </c:pt>
                <c:pt idx="353">
                  <c:v>542557.94210661144</c:v>
                </c:pt>
                <c:pt idx="354">
                  <c:v>543139.19505329477</c:v>
                </c:pt>
                <c:pt idx="355">
                  <c:v>543717.85800839239</c:v>
                </c:pt>
                <c:pt idx="356">
                  <c:v>544293.94791318115</c:v>
                </c:pt>
                <c:pt idx="357">
                  <c:v>544867.48156478524</c:v>
                </c:pt>
                <c:pt idx="358">
                  <c:v>545438.47561769991</c:v>
                </c:pt>
                <c:pt idx="359">
                  <c:v>546006.94658534846</c:v>
                </c:pt>
                <c:pt idx="360">
                  <c:v>546572.91084136686</c:v>
                </c:pt>
                <c:pt idx="361">
                  <c:v>547136.38462115964</c:v>
                </c:pt>
                <c:pt idx="362">
                  <c:v>547697.38402324507</c:v>
                </c:pt>
                <c:pt idx="363">
                  <c:v>548255.92501077335</c:v>
                </c:pt>
                <c:pt idx="364">
                  <c:v>548812.02341268933</c:v>
                </c:pt>
                <c:pt idx="365">
                  <c:v>549365.69492524257</c:v>
                </c:pt>
                <c:pt idx="366">
                  <c:v>549916.95511339034</c:v>
                </c:pt>
                <c:pt idx="367">
                  <c:v>550465.81941193622</c:v>
                </c:pt>
                <c:pt idx="368">
                  <c:v>551012.30312708882</c:v>
                </c:pt>
                <c:pt idx="369">
                  <c:v>551556.42143755744</c:v>
                </c:pt>
                <c:pt idx="370">
                  <c:v>552098.18939595681</c:v>
                </c:pt>
                <c:pt idx="371">
                  <c:v>552637.62192999152</c:v>
                </c:pt>
                <c:pt idx="372">
                  <c:v>553174.73384381121</c:v>
                </c:pt>
                <c:pt idx="373">
                  <c:v>553709.53981924558</c:v>
                </c:pt>
                <c:pt idx="374">
                  <c:v>554242.05441689142</c:v>
                </c:pt>
                <c:pt idx="375">
                  <c:v>554772.29207743343</c:v>
                </c:pt>
                <c:pt idx="376">
                  <c:v>555300.26712296437</c:v>
                </c:pt>
                <c:pt idx="377">
                  <c:v>555825.9937579172</c:v>
                </c:pt>
                <c:pt idx="378">
                  <c:v>556349.48607033712</c:v>
                </c:pt>
                <c:pt idx="379">
                  <c:v>556870.75803327386</c:v>
                </c:pt>
                <c:pt idx="380">
                  <c:v>557389.82350547332</c:v>
                </c:pt>
                <c:pt idx="381">
                  <c:v>557906.69623292587</c:v>
                </c:pt>
                <c:pt idx="382">
                  <c:v>558421.38984969794</c:v>
                </c:pt>
                <c:pt idx="383">
                  <c:v>558933.9178792201</c:v>
                </c:pt>
                <c:pt idx="384">
                  <c:v>559444.29373539821</c:v>
                </c:pt>
                <c:pt idx="385">
                  <c:v>559952.53072338959</c:v>
                </c:pt>
                <c:pt idx="386">
                  <c:v>560458.64204116538</c:v>
                </c:pt>
                <c:pt idx="387">
                  <c:v>560962.64078009024</c:v>
                </c:pt>
                <c:pt idx="388">
                  <c:v>561464.53992628248</c:v>
                </c:pt>
                <c:pt idx="389">
                  <c:v>561964.35236148746</c:v>
                </c:pt>
                <c:pt idx="390">
                  <c:v>562462.09086417512</c:v>
                </c:pt>
                <c:pt idx="391">
                  <c:v>562957.76811051893</c:v>
                </c:pt>
                <c:pt idx="392">
                  <c:v>563451.39667540707</c:v>
                </c:pt>
                <c:pt idx="393">
                  <c:v>563942.9890334321</c:v>
                </c:pt>
                <c:pt idx="394">
                  <c:v>564432.55755983049</c:v>
                </c:pt>
                <c:pt idx="395">
                  <c:v>564920.11453149084</c:v>
                </c:pt>
                <c:pt idx="396">
                  <c:v>565405.67212786432</c:v>
                </c:pt>
                <c:pt idx="397">
                  <c:v>565889.24243194656</c:v>
                </c:pt>
                <c:pt idx="398">
                  <c:v>566370.83743122709</c:v>
                </c:pt>
                <c:pt idx="399">
                  <c:v>566850.46901858982</c:v>
                </c:pt>
                <c:pt idx="400">
                  <c:v>567328.14899308758</c:v>
                </c:pt>
                <c:pt idx="401">
                  <c:v>567803.88906112825</c:v>
                </c:pt>
                <c:pt idx="402">
                  <c:v>568277.70083715522</c:v>
                </c:pt>
                <c:pt idx="403">
                  <c:v>568749.59584454307</c:v>
                </c:pt>
                <c:pt idx="404">
                  <c:v>569219.58551646769</c:v>
                </c:pt>
                <c:pt idx="405">
                  <c:v>569687.68119702092</c:v>
                </c:pt>
                <c:pt idx="406">
                  <c:v>570153.89414164505</c:v>
                </c:pt>
                <c:pt idx="407">
                  <c:v>570618.23551819485</c:v>
                </c:pt>
                <c:pt idx="408">
                  <c:v>571080.71640785388</c:v>
                </c:pt>
                <c:pt idx="409">
                  <c:v>571541.34780581307</c:v>
                </c:pt>
                <c:pt idx="410">
                  <c:v>572000.14062210498</c:v>
                </c:pt>
                <c:pt idx="411">
                  <c:v>572457.10568249703</c:v>
                </c:pt>
                <c:pt idx="412">
                  <c:v>572912.25372919091</c:v>
                </c:pt>
                <c:pt idx="413">
                  <c:v>573365.59542166698</c:v>
                </c:pt>
                <c:pt idx="414">
                  <c:v>573817.14133747155</c:v>
                </c:pt>
                <c:pt idx="415">
                  <c:v>574266.9019728346</c:v>
                </c:pt>
                <c:pt idx="416">
                  <c:v>574714.88774373231</c:v>
                </c:pt>
                <c:pt idx="417">
                  <c:v>575161.1089864251</c:v>
                </c:pt>
                <c:pt idx="418">
                  <c:v>575605.57595813647</c:v>
                </c:pt>
                <c:pt idx="419">
                  <c:v>576048.29883803718</c:v>
                </c:pt>
                <c:pt idx="420">
                  <c:v>576489.28772779077</c:v>
                </c:pt>
                <c:pt idx="421">
                  <c:v>576928.55265233782</c:v>
                </c:pt>
                <c:pt idx="422">
                  <c:v>577366.10356053547</c:v>
                </c:pt>
                <c:pt idx="423">
                  <c:v>577801.95032601419</c:v>
                </c:pt>
                <c:pt idx="424">
                  <c:v>578236.10274772975</c:v>
                </c:pt>
                <c:pt idx="425">
                  <c:v>578668.5705507698</c:v>
                </c:pt>
                <c:pt idx="426">
                  <c:v>579099.36338689749</c:v>
                </c:pt>
                <c:pt idx="427">
                  <c:v>579528.49083535909</c:v>
                </c:pt>
                <c:pt idx="428">
                  <c:v>579955.96240351687</c:v>
                </c:pt>
                <c:pt idx="429">
                  <c:v>580381.78752744326</c:v>
                </c:pt>
                <c:pt idx="430">
                  <c:v>580805.97557266918</c:v>
                </c:pt>
                <c:pt idx="431">
                  <c:v>581228.53583481989</c:v>
                </c:pt>
                <c:pt idx="432">
                  <c:v>581649.47754013224</c:v>
                </c:pt>
                <c:pt idx="433">
                  <c:v>582068.80984628364</c:v>
                </c:pt>
                <c:pt idx="434">
                  <c:v>582486.54184286611</c:v>
                </c:pt>
                <c:pt idx="435">
                  <c:v>582902.68255201657</c:v>
                </c:pt>
                <c:pt idx="436">
                  <c:v>583317.24092916679</c:v>
                </c:pt>
                <c:pt idx="437">
                  <c:v>583730.22586354555</c:v>
                </c:pt>
                <c:pt idx="438">
                  <c:v>584141.64617867325</c:v>
                </c:pt>
                <c:pt idx="439">
                  <c:v>584551.51063318213</c:v>
                </c:pt>
                <c:pt idx="440">
                  <c:v>584959.82792124664</c:v>
                </c:pt>
                <c:pt idx="441">
                  <c:v>585366.60667323286</c:v>
                </c:pt>
                <c:pt idx="442">
                  <c:v>585771.85545622348</c:v>
                </c:pt>
                <c:pt idx="443">
                  <c:v>586175.58277470176</c:v>
                </c:pt>
                <c:pt idx="444">
                  <c:v>586577.79707088356</c:v>
                </c:pt>
                <c:pt idx="445">
                  <c:v>586978.50672554737</c:v>
                </c:pt>
                <c:pt idx="446">
                  <c:v>587377.72005842952</c:v>
                </c:pt>
                <c:pt idx="447">
                  <c:v>587775.44532870047</c:v>
                </c:pt>
                <c:pt idx="448">
                  <c:v>588171.690735757</c:v>
                </c:pt>
                <c:pt idx="449">
                  <c:v>588566.46441945969</c:v>
                </c:pt>
                <c:pt idx="450">
                  <c:v>588959.77446094237</c:v>
                </c:pt>
                <c:pt idx="451">
                  <c:v>589351.62888285529</c:v>
                </c:pt>
                <c:pt idx="452">
                  <c:v>589742.03565017006</c:v>
                </c:pt>
                <c:pt idx="453">
                  <c:v>590131.00267044117</c:v>
                </c:pt>
                <c:pt idx="454">
                  <c:v>590518.53779443912</c:v>
                </c:pt>
                <c:pt idx="455">
                  <c:v>590904.64881664212</c:v>
                </c:pt>
                <c:pt idx="456">
                  <c:v>591289.34347573691</c:v>
                </c:pt>
                <c:pt idx="457">
                  <c:v>591672.62945503218</c:v>
                </c:pt>
                <c:pt idx="458">
                  <c:v>592054.51438311324</c:v>
                </c:pt>
                <c:pt idx="459">
                  <c:v>592435.00583412405</c:v>
                </c:pt>
                <c:pt idx="460">
                  <c:v>592814.11132841045</c:v>
                </c:pt>
                <c:pt idx="461">
                  <c:v>593191.83833284047</c:v>
                </c:pt>
                <c:pt idx="462">
                  <c:v>593568.19426138524</c:v>
                </c:pt>
                <c:pt idx="463">
                  <c:v>593943.18647554424</c:v>
                </c:pt>
                <c:pt idx="464">
                  <c:v>594316.82228481129</c:v>
                </c:pt>
                <c:pt idx="465">
                  <c:v>594689.10894712689</c:v>
                </c:pt>
                <c:pt idx="466">
                  <c:v>595060.05366926035</c:v>
                </c:pt>
                <c:pt idx="467">
                  <c:v>595429.66360736929</c:v>
                </c:pt>
                <c:pt idx="468">
                  <c:v>595797.94586733379</c:v>
                </c:pt>
                <c:pt idx="469">
                  <c:v>596164.90750526218</c:v>
                </c:pt>
                <c:pt idx="470">
                  <c:v>596530.55552789604</c:v>
                </c:pt>
                <c:pt idx="471">
                  <c:v>596894.89689302945</c:v>
                </c:pt>
                <c:pt idx="472">
                  <c:v>597257.93850987917</c:v>
                </c:pt>
                <c:pt idx="473">
                  <c:v>597619.6872396277</c:v>
                </c:pt>
                <c:pt idx="474">
                  <c:v>597980.14989575371</c:v>
                </c:pt>
                <c:pt idx="475">
                  <c:v>598339.33324436902</c:v>
                </c:pt>
                <c:pt idx="476">
                  <c:v>598697.2440048547</c:v>
                </c:pt>
                <c:pt idx="477">
                  <c:v>599053.88884997088</c:v>
                </c:pt>
                <c:pt idx="478">
                  <c:v>599409.27440636943</c:v>
                </c:pt>
                <c:pt idx="479">
                  <c:v>599763.40725524689</c:v>
                </c:pt>
                <c:pt idx="480">
                  <c:v>600116.29393216607</c:v>
                </c:pt>
                <c:pt idx="481">
                  <c:v>600467.94092799409</c:v>
                </c:pt>
                <c:pt idx="482">
                  <c:v>600818.35468901868</c:v>
                </c:pt>
                <c:pt idx="483">
                  <c:v>601167.54161730851</c:v>
                </c:pt>
                <c:pt idx="484">
                  <c:v>601515.50807117729</c:v>
                </c:pt>
                <c:pt idx="485">
                  <c:v>601862.26036547427</c:v>
                </c:pt>
                <c:pt idx="486">
                  <c:v>602207.80477207969</c:v>
                </c:pt>
                <c:pt idx="487">
                  <c:v>602552.14752011723</c:v>
                </c:pt>
                <c:pt idx="488">
                  <c:v>602895.29479636007</c:v>
                </c:pt>
                <c:pt idx="489">
                  <c:v>603237.25274562195</c:v>
                </c:pt>
                <c:pt idx="490">
                  <c:v>603578.02747112839</c:v>
                </c:pt>
                <c:pt idx="491">
                  <c:v>603917.62503476406</c:v>
                </c:pt>
                <c:pt idx="492">
                  <c:v>604256.05145748518</c:v>
                </c:pt>
                <c:pt idx="493">
                  <c:v>604593.31271964149</c:v>
                </c:pt>
                <c:pt idx="494">
                  <c:v>604929.41476135666</c:v>
                </c:pt>
                <c:pt idx="495">
                  <c:v>605264.3634828612</c:v>
                </c:pt>
                <c:pt idx="496">
                  <c:v>605598.16474463872</c:v>
                </c:pt>
                <c:pt idx="497">
                  <c:v>605930.82436811144</c:v>
                </c:pt>
                <c:pt idx="498">
                  <c:v>606262.34813562385</c:v>
                </c:pt>
                <c:pt idx="499">
                  <c:v>606592.74179090362</c:v>
                </c:pt>
              </c:numCache>
            </c:numRef>
          </c:yVal>
          <c:smooth val="1"/>
        </c:ser>
        <c:ser>
          <c:idx val="0"/>
          <c:order val="1"/>
          <c:tx>
            <c:v>Exp. Total Cost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'Input-Graph'!$A$2:$A$501</c:f>
              <c:numCache>
                <c:formatCode>0</c:formatCode>
                <c:ptCount val="500"/>
                <c:pt idx="0" formatCode="General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'Input-Graph'!$E$2:$E$501</c:f>
              <c:numCache>
                <c:formatCode>0</c:formatCode>
                <c:ptCount val="500"/>
                <c:pt idx="0">
                  <c:v>151586.8505</c:v>
                </c:pt>
                <c:pt idx="1">
                  <c:v>153173.701</c:v>
                </c:pt>
                <c:pt idx="2">
                  <c:v>154760.5515</c:v>
                </c:pt>
                <c:pt idx="3">
                  <c:v>156347.402</c:v>
                </c:pt>
                <c:pt idx="4">
                  <c:v>157934.2525</c:v>
                </c:pt>
                <c:pt idx="5">
                  <c:v>159521.103</c:v>
                </c:pt>
                <c:pt idx="6">
                  <c:v>161107.9535</c:v>
                </c:pt>
                <c:pt idx="7">
                  <c:v>162694.804</c:v>
                </c:pt>
                <c:pt idx="8">
                  <c:v>164281.6545</c:v>
                </c:pt>
                <c:pt idx="9">
                  <c:v>165868.505</c:v>
                </c:pt>
                <c:pt idx="10">
                  <c:v>167455.35550000001</c:v>
                </c:pt>
                <c:pt idx="11">
                  <c:v>169042.20600000001</c:v>
                </c:pt>
                <c:pt idx="12">
                  <c:v>170629.05650000001</c:v>
                </c:pt>
                <c:pt idx="13">
                  <c:v>172215.90700000001</c:v>
                </c:pt>
                <c:pt idx="14">
                  <c:v>173802.75750000001</c:v>
                </c:pt>
                <c:pt idx="15">
                  <c:v>175389.60800000001</c:v>
                </c:pt>
                <c:pt idx="16">
                  <c:v>176976.45850000001</c:v>
                </c:pt>
                <c:pt idx="17">
                  <c:v>178563.30900000001</c:v>
                </c:pt>
                <c:pt idx="18">
                  <c:v>180150.15950000001</c:v>
                </c:pt>
                <c:pt idx="19">
                  <c:v>181737.01</c:v>
                </c:pt>
                <c:pt idx="20">
                  <c:v>183323.86050000001</c:v>
                </c:pt>
                <c:pt idx="21">
                  <c:v>184910.71100000001</c:v>
                </c:pt>
                <c:pt idx="22">
                  <c:v>186497.56150000001</c:v>
                </c:pt>
                <c:pt idx="23">
                  <c:v>188084.41200000001</c:v>
                </c:pt>
                <c:pt idx="24">
                  <c:v>189671.26250000001</c:v>
                </c:pt>
                <c:pt idx="25">
                  <c:v>191258.11300000001</c:v>
                </c:pt>
                <c:pt idx="26">
                  <c:v>192844.96350000001</c:v>
                </c:pt>
                <c:pt idx="27">
                  <c:v>194431.81400000001</c:v>
                </c:pt>
                <c:pt idx="28">
                  <c:v>196018.66450000001</c:v>
                </c:pt>
                <c:pt idx="29">
                  <c:v>197605.51500000001</c:v>
                </c:pt>
                <c:pt idx="30">
                  <c:v>199192.36550000001</c:v>
                </c:pt>
                <c:pt idx="31">
                  <c:v>200779.21600000001</c:v>
                </c:pt>
                <c:pt idx="32">
                  <c:v>202366.06649999999</c:v>
                </c:pt>
                <c:pt idx="33">
                  <c:v>203952.91699999999</c:v>
                </c:pt>
                <c:pt idx="34">
                  <c:v>205539.76749999999</c:v>
                </c:pt>
                <c:pt idx="35">
                  <c:v>207126.61799999999</c:v>
                </c:pt>
                <c:pt idx="36">
                  <c:v>208713.46849999999</c:v>
                </c:pt>
                <c:pt idx="37">
                  <c:v>210300.31899999999</c:v>
                </c:pt>
                <c:pt idx="38">
                  <c:v>211887.16949999999</c:v>
                </c:pt>
                <c:pt idx="39">
                  <c:v>213474.02</c:v>
                </c:pt>
                <c:pt idx="40">
                  <c:v>215060.87049999999</c:v>
                </c:pt>
                <c:pt idx="41">
                  <c:v>216647.72099999999</c:v>
                </c:pt>
                <c:pt idx="42">
                  <c:v>218234.57149999999</c:v>
                </c:pt>
                <c:pt idx="43">
                  <c:v>219821.42199999999</c:v>
                </c:pt>
                <c:pt idx="44">
                  <c:v>221408.27249999999</c:v>
                </c:pt>
                <c:pt idx="45">
                  <c:v>222995.12299999999</c:v>
                </c:pt>
                <c:pt idx="46">
                  <c:v>224581.97349999999</c:v>
                </c:pt>
                <c:pt idx="47">
                  <c:v>226168.82399999999</c:v>
                </c:pt>
                <c:pt idx="48">
                  <c:v>227755.67449999999</c:v>
                </c:pt>
                <c:pt idx="49">
                  <c:v>229342.52499999999</c:v>
                </c:pt>
                <c:pt idx="50">
                  <c:v>230929.37549999999</c:v>
                </c:pt>
                <c:pt idx="51">
                  <c:v>232516.226</c:v>
                </c:pt>
                <c:pt idx="52">
                  <c:v>234103.0765</c:v>
                </c:pt>
                <c:pt idx="53">
                  <c:v>235689.927</c:v>
                </c:pt>
                <c:pt idx="54">
                  <c:v>237276.7775</c:v>
                </c:pt>
                <c:pt idx="55">
                  <c:v>238863.628</c:v>
                </c:pt>
                <c:pt idx="56">
                  <c:v>240450.4785</c:v>
                </c:pt>
                <c:pt idx="57">
                  <c:v>242037.329</c:v>
                </c:pt>
                <c:pt idx="58">
                  <c:v>243624.1795</c:v>
                </c:pt>
                <c:pt idx="59">
                  <c:v>245211.03</c:v>
                </c:pt>
                <c:pt idx="60">
                  <c:v>246797.8805</c:v>
                </c:pt>
                <c:pt idx="61">
                  <c:v>248384.731</c:v>
                </c:pt>
                <c:pt idx="62">
                  <c:v>249971.5815</c:v>
                </c:pt>
                <c:pt idx="63">
                  <c:v>251558.432</c:v>
                </c:pt>
                <c:pt idx="64">
                  <c:v>253145.2825</c:v>
                </c:pt>
                <c:pt idx="65">
                  <c:v>254732.133</c:v>
                </c:pt>
                <c:pt idx="66">
                  <c:v>256318.9835</c:v>
                </c:pt>
                <c:pt idx="67">
                  <c:v>257905.834</c:v>
                </c:pt>
                <c:pt idx="68">
                  <c:v>259492.6845</c:v>
                </c:pt>
                <c:pt idx="69">
                  <c:v>261079.535</c:v>
                </c:pt>
                <c:pt idx="70">
                  <c:v>262666.38549999997</c:v>
                </c:pt>
                <c:pt idx="71">
                  <c:v>264253.23599999998</c:v>
                </c:pt>
                <c:pt idx="72">
                  <c:v>265840.08649999998</c:v>
                </c:pt>
                <c:pt idx="73">
                  <c:v>267426.93699999998</c:v>
                </c:pt>
                <c:pt idx="74">
                  <c:v>269013.78749999998</c:v>
                </c:pt>
                <c:pt idx="75">
                  <c:v>270600.63799999998</c:v>
                </c:pt>
                <c:pt idx="76">
                  <c:v>272187.48849999998</c:v>
                </c:pt>
                <c:pt idx="77">
                  <c:v>273774.33899999998</c:v>
                </c:pt>
                <c:pt idx="78">
                  <c:v>275361.18949999998</c:v>
                </c:pt>
                <c:pt idx="79">
                  <c:v>276948.03999999998</c:v>
                </c:pt>
                <c:pt idx="80">
                  <c:v>278534.89049999998</c:v>
                </c:pt>
                <c:pt idx="81">
                  <c:v>280121.74099999998</c:v>
                </c:pt>
                <c:pt idx="82">
                  <c:v>281708.59149999998</c:v>
                </c:pt>
                <c:pt idx="83">
                  <c:v>283295.44199999998</c:v>
                </c:pt>
                <c:pt idx="84">
                  <c:v>284882.29249999998</c:v>
                </c:pt>
                <c:pt idx="85">
                  <c:v>286469.14299999998</c:v>
                </c:pt>
                <c:pt idx="86">
                  <c:v>288055.99349999998</c:v>
                </c:pt>
                <c:pt idx="87">
                  <c:v>289642.84399999998</c:v>
                </c:pt>
                <c:pt idx="88">
                  <c:v>291229.69449999998</c:v>
                </c:pt>
                <c:pt idx="89">
                  <c:v>292816.54499999998</c:v>
                </c:pt>
                <c:pt idx="90">
                  <c:v>294403.39549999998</c:v>
                </c:pt>
                <c:pt idx="91">
                  <c:v>295990.24599999998</c:v>
                </c:pt>
                <c:pt idx="92">
                  <c:v>297577.09649999999</c:v>
                </c:pt>
                <c:pt idx="93">
                  <c:v>299163.94699999999</c:v>
                </c:pt>
                <c:pt idx="94">
                  <c:v>300750.79749999999</c:v>
                </c:pt>
                <c:pt idx="95">
                  <c:v>302337.64799999999</c:v>
                </c:pt>
                <c:pt idx="96">
                  <c:v>303924.49849999999</c:v>
                </c:pt>
                <c:pt idx="97">
                  <c:v>305511.34899999999</c:v>
                </c:pt>
                <c:pt idx="98">
                  <c:v>307098.19949999999</c:v>
                </c:pt>
                <c:pt idx="99">
                  <c:v>308685.05</c:v>
                </c:pt>
                <c:pt idx="100">
                  <c:v>310271.90049999999</c:v>
                </c:pt>
                <c:pt idx="101">
                  <c:v>311858.75099999999</c:v>
                </c:pt>
                <c:pt idx="102">
                  <c:v>313445.60149999999</c:v>
                </c:pt>
                <c:pt idx="103">
                  <c:v>315032.45199999999</c:v>
                </c:pt>
                <c:pt idx="104">
                  <c:v>316619.30249999999</c:v>
                </c:pt>
                <c:pt idx="105">
                  <c:v>318206.15299999999</c:v>
                </c:pt>
                <c:pt idx="106">
                  <c:v>319793.00349999999</c:v>
                </c:pt>
                <c:pt idx="107">
                  <c:v>321379.85399999999</c:v>
                </c:pt>
                <c:pt idx="108">
                  <c:v>322966.70449999999</c:v>
                </c:pt>
                <c:pt idx="109">
                  <c:v>324553.55499999999</c:v>
                </c:pt>
                <c:pt idx="110">
                  <c:v>326140.40549999999</c:v>
                </c:pt>
                <c:pt idx="111">
                  <c:v>327727.25599999999</c:v>
                </c:pt>
                <c:pt idx="112">
                  <c:v>329314.10649999999</c:v>
                </c:pt>
                <c:pt idx="113">
                  <c:v>330900.95699999999</c:v>
                </c:pt>
                <c:pt idx="114">
                  <c:v>332487.8075</c:v>
                </c:pt>
                <c:pt idx="115">
                  <c:v>334074.658</c:v>
                </c:pt>
                <c:pt idx="116">
                  <c:v>335661.5085</c:v>
                </c:pt>
                <c:pt idx="117">
                  <c:v>337248.359</c:v>
                </c:pt>
                <c:pt idx="118">
                  <c:v>338835.2095</c:v>
                </c:pt>
                <c:pt idx="119">
                  <c:v>340422.06</c:v>
                </c:pt>
                <c:pt idx="120">
                  <c:v>342008.9105</c:v>
                </c:pt>
                <c:pt idx="121">
                  <c:v>343595.761</c:v>
                </c:pt>
                <c:pt idx="122">
                  <c:v>345182.6115</c:v>
                </c:pt>
                <c:pt idx="123">
                  <c:v>346769.462</c:v>
                </c:pt>
                <c:pt idx="124">
                  <c:v>348356.3125</c:v>
                </c:pt>
                <c:pt idx="125">
                  <c:v>349943.163</c:v>
                </c:pt>
                <c:pt idx="126">
                  <c:v>351530.0135</c:v>
                </c:pt>
                <c:pt idx="127">
                  <c:v>353116.864</c:v>
                </c:pt>
                <c:pt idx="128">
                  <c:v>354703.7145</c:v>
                </c:pt>
                <c:pt idx="129">
                  <c:v>356290.565</c:v>
                </c:pt>
                <c:pt idx="130">
                  <c:v>357877.4155</c:v>
                </c:pt>
                <c:pt idx="131">
                  <c:v>359464.266</c:v>
                </c:pt>
                <c:pt idx="132">
                  <c:v>361051.1165</c:v>
                </c:pt>
                <c:pt idx="133">
                  <c:v>362637.967</c:v>
                </c:pt>
                <c:pt idx="134">
                  <c:v>364224.8175</c:v>
                </c:pt>
                <c:pt idx="135">
                  <c:v>365811.66800000001</c:v>
                </c:pt>
                <c:pt idx="136">
                  <c:v>367398.51850000001</c:v>
                </c:pt>
                <c:pt idx="137">
                  <c:v>368985.36900000001</c:v>
                </c:pt>
                <c:pt idx="138">
                  <c:v>370572.21950000001</c:v>
                </c:pt>
                <c:pt idx="139">
                  <c:v>372159.07</c:v>
                </c:pt>
                <c:pt idx="140">
                  <c:v>373745.92050000001</c:v>
                </c:pt>
                <c:pt idx="141">
                  <c:v>375332.77100000001</c:v>
                </c:pt>
                <c:pt idx="142">
                  <c:v>376919.62150000001</c:v>
                </c:pt>
                <c:pt idx="143">
                  <c:v>378506.47200000001</c:v>
                </c:pt>
                <c:pt idx="144">
                  <c:v>380093.32250000001</c:v>
                </c:pt>
                <c:pt idx="145">
                  <c:v>381680.17300000001</c:v>
                </c:pt>
                <c:pt idx="146">
                  <c:v>383267.02350000001</c:v>
                </c:pt>
                <c:pt idx="147">
                  <c:v>384853.87400000001</c:v>
                </c:pt>
                <c:pt idx="148">
                  <c:v>386440.72450000001</c:v>
                </c:pt>
                <c:pt idx="149">
                  <c:v>388027.57500000001</c:v>
                </c:pt>
                <c:pt idx="150">
                  <c:v>389614.42550000001</c:v>
                </c:pt>
                <c:pt idx="151">
                  <c:v>391201.27600000001</c:v>
                </c:pt>
                <c:pt idx="152">
                  <c:v>392788.12650000001</c:v>
                </c:pt>
                <c:pt idx="153">
                  <c:v>394374.97700000001</c:v>
                </c:pt>
                <c:pt idx="154">
                  <c:v>395961.82750000001</c:v>
                </c:pt>
                <c:pt idx="155">
                  <c:v>397548.67800000001</c:v>
                </c:pt>
                <c:pt idx="156">
                  <c:v>399135.52850000001</c:v>
                </c:pt>
                <c:pt idx="157">
                  <c:v>400722.37900000002</c:v>
                </c:pt>
                <c:pt idx="158">
                  <c:v>402309.22950000002</c:v>
                </c:pt>
                <c:pt idx="159">
                  <c:v>403896.08</c:v>
                </c:pt>
                <c:pt idx="160">
                  <c:v>405482.93050000002</c:v>
                </c:pt>
                <c:pt idx="161">
                  <c:v>407069.78100000002</c:v>
                </c:pt>
                <c:pt idx="162">
                  <c:v>408656.63150000002</c:v>
                </c:pt>
                <c:pt idx="163">
                  <c:v>410243.48200000002</c:v>
                </c:pt>
                <c:pt idx="164">
                  <c:v>411830.33250000002</c:v>
                </c:pt>
                <c:pt idx="165">
                  <c:v>413417.18300000002</c:v>
                </c:pt>
                <c:pt idx="166">
                  <c:v>415004.03350000002</c:v>
                </c:pt>
                <c:pt idx="167">
                  <c:v>416590.88400000002</c:v>
                </c:pt>
                <c:pt idx="168">
                  <c:v>418177.73450000002</c:v>
                </c:pt>
                <c:pt idx="169">
                  <c:v>419764.58500000002</c:v>
                </c:pt>
                <c:pt idx="170">
                  <c:v>421351.43550000002</c:v>
                </c:pt>
                <c:pt idx="171">
                  <c:v>422938.28600000002</c:v>
                </c:pt>
                <c:pt idx="172">
                  <c:v>424525.13650000002</c:v>
                </c:pt>
                <c:pt idx="173">
                  <c:v>426111.98700000002</c:v>
                </c:pt>
                <c:pt idx="174">
                  <c:v>427698.83750000002</c:v>
                </c:pt>
                <c:pt idx="175">
                  <c:v>429285.68800000002</c:v>
                </c:pt>
                <c:pt idx="176">
                  <c:v>430872.53850000002</c:v>
                </c:pt>
                <c:pt idx="177">
                  <c:v>432459.38900000002</c:v>
                </c:pt>
                <c:pt idx="178">
                  <c:v>434046.23950000003</c:v>
                </c:pt>
                <c:pt idx="179">
                  <c:v>435633.09</c:v>
                </c:pt>
                <c:pt idx="180">
                  <c:v>437219.94050000003</c:v>
                </c:pt>
                <c:pt idx="181">
                  <c:v>438806.79100000003</c:v>
                </c:pt>
                <c:pt idx="182">
                  <c:v>440393.64150000003</c:v>
                </c:pt>
                <c:pt idx="183">
                  <c:v>441980.49200000003</c:v>
                </c:pt>
                <c:pt idx="184">
                  <c:v>443567.34250000003</c:v>
                </c:pt>
                <c:pt idx="185">
                  <c:v>445154.19300000003</c:v>
                </c:pt>
                <c:pt idx="186">
                  <c:v>446741.04350000003</c:v>
                </c:pt>
                <c:pt idx="187">
                  <c:v>448327.89400000003</c:v>
                </c:pt>
                <c:pt idx="188">
                  <c:v>449914.74450000003</c:v>
                </c:pt>
                <c:pt idx="189">
                  <c:v>451501.59499999997</c:v>
                </c:pt>
                <c:pt idx="190">
                  <c:v>453088.44550000003</c:v>
                </c:pt>
                <c:pt idx="191">
                  <c:v>454675.29599999997</c:v>
                </c:pt>
                <c:pt idx="192">
                  <c:v>456262.14650000003</c:v>
                </c:pt>
                <c:pt idx="193">
                  <c:v>457848.99699999997</c:v>
                </c:pt>
                <c:pt idx="194">
                  <c:v>459435.84750000003</c:v>
                </c:pt>
                <c:pt idx="195">
                  <c:v>461022.69799999997</c:v>
                </c:pt>
                <c:pt idx="196">
                  <c:v>462609.54849999998</c:v>
                </c:pt>
                <c:pt idx="197">
                  <c:v>464196.39899999998</c:v>
                </c:pt>
                <c:pt idx="198">
                  <c:v>465783.24949999998</c:v>
                </c:pt>
                <c:pt idx="199">
                  <c:v>467370.1</c:v>
                </c:pt>
                <c:pt idx="200">
                  <c:v>468956.95049999998</c:v>
                </c:pt>
                <c:pt idx="201">
                  <c:v>470543.80099999998</c:v>
                </c:pt>
                <c:pt idx="202">
                  <c:v>472130.65149999998</c:v>
                </c:pt>
                <c:pt idx="203">
                  <c:v>473717.50199999998</c:v>
                </c:pt>
                <c:pt idx="204">
                  <c:v>475304.35249999998</c:v>
                </c:pt>
                <c:pt idx="205">
                  <c:v>476891.20299999998</c:v>
                </c:pt>
                <c:pt idx="206">
                  <c:v>478478.05349999998</c:v>
                </c:pt>
                <c:pt idx="207">
                  <c:v>480064.90399999998</c:v>
                </c:pt>
                <c:pt idx="208">
                  <c:v>481651.75449999998</c:v>
                </c:pt>
                <c:pt idx="209">
                  <c:v>483238.60499999998</c:v>
                </c:pt>
                <c:pt idx="210">
                  <c:v>484825.45549999998</c:v>
                </c:pt>
                <c:pt idx="211">
                  <c:v>486412.30599999998</c:v>
                </c:pt>
                <c:pt idx="212">
                  <c:v>487999.15649999998</c:v>
                </c:pt>
                <c:pt idx="213">
                  <c:v>489586.00699999998</c:v>
                </c:pt>
                <c:pt idx="214">
                  <c:v>491172.85749999998</c:v>
                </c:pt>
                <c:pt idx="215">
                  <c:v>492759.70799999998</c:v>
                </c:pt>
                <c:pt idx="216">
                  <c:v>494346.55849999998</c:v>
                </c:pt>
                <c:pt idx="217">
                  <c:v>495933.40899999999</c:v>
                </c:pt>
                <c:pt idx="218">
                  <c:v>497520.25949999999</c:v>
                </c:pt>
                <c:pt idx="219">
                  <c:v>499107.11</c:v>
                </c:pt>
                <c:pt idx="220">
                  <c:v>500693.96049999999</c:v>
                </c:pt>
                <c:pt idx="221">
                  <c:v>502280.81099999999</c:v>
                </c:pt>
                <c:pt idx="222">
                  <c:v>503867.66149999999</c:v>
                </c:pt>
                <c:pt idx="223">
                  <c:v>505454.51199999999</c:v>
                </c:pt>
                <c:pt idx="224">
                  <c:v>507041.36249999999</c:v>
                </c:pt>
                <c:pt idx="225">
                  <c:v>508628.21299999999</c:v>
                </c:pt>
                <c:pt idx="226">
                  <c:v>510215.06349999999</c:v>
                </c:pt>
                <c:pt idx="227">
                  <c:v>511801.91399999999</c:v>
                </c:pt>
                <c:pt idx="228">
                  <c:v>513388.76449999999</c:v>
                </c:pt>
                <c:pt idx="229">
                  <c:v>514975.61499999999</c:v>
                </c:pt>
                <c:pt idx="230">
                  <c:v>516562.46549999999</c:v>
                </c:pt>
                <c:pt idx="231">
                  <c:v>518149.31599999999</c:v>
                </c:pt>
                <c:pt idx="232">
                  <c:v>519736.16649999999</c:v>
                </c:pt>
                <c:pt idx="233">
                  <c:v>521323.01699999999</c:v>
                </c:pt>
                <c:pt idx="234">
                  <c:v>522909.86749999999</c:v>
                </c:pt>
                <c:pt idx="235">
                  <c:v>524496.71799999999</c:v>
                </c:pt>
                <c:pt idx="236">
                  <c:v>526083.56850000005</c:v>
                </c:pt>
                <c:pt idx="237">
                  <c:v>527670.41899999999</c:v>
                </c:pt>
                <c:pt idx="238">
                  <c:v>529257.26950000005</c:v>
                </c:pt>
                <c:pt idx="239">
                  <c:v>530844.12</c:v>
                </c:pt>
                <c:pt idx="240">
                  <c:v>532430.97050000005</c:v>
                </c:pt>
                <c:pt idx="241">
                  <c:v>534017.821</c:v>
                </c:pt>
                <c:pt idx="242">
                  <c:v>535604.67150000005</c:v>
                </c:pt>
                <c:pt idx="243">
                  <c:v>537191.522</c:v>
                </c:pt>
                <c:pt idx="244">
                  <c:v>538778.37250000006</c:v>
                </c:pt>
                <c:pt idx="245">
                  <c:v>540365.223</c:v>
                </c:pt>
                <c:pt idx="246">
                  <c:v>541952.07350000006</c:v>
                </c:pt>
                <c:pt idx="247">
                  <c:v>543538.924</c:v>
                </c:pt>
                <c:pt idx="248">
                  <c:v>545125.77450000006</c:v>
                </c:pt>
                <c:pt idx="249">
                  <c:v>546712.625</c:v>
                </c:pt>
                <c:pt idx="250">
                  <c:v>548299.47550000006</c:v>
                </c:pt>
                <c:pt idx="251">
                  <c:v>549886.326</c:v>
                </c:pt>
                <c:pt idx="252">
                  <c:v>551473.17649999994</c:v>
                </c:pt>
                <c:pt idx="253">
                  <c:v>553060.027</c:v>
                </c:pt>
                <c:pt idx="254">
                  <c:v>554646.87750000006</c:v>
                </c:pt>
                <c:pt idx="255">
                  <c:v>556233.728</c:v>
                </c:pt>
                <c:pt idx="256">
                  <c:v>557820.57850000006</c:v>
                </c:pt>
                <c:pt idx="257">
                  <c:v>559407.429</c:v>
                </c:pt>
                <c:pt idx="258">
                  <c:v>560994.27949999995</c:v>
                </c:pt>
                <c:pt idx="259">
                  <c:v>562581.13</c:v>
                </c:pt>
                <c:pt idx="260">
                  <c:v>564167.98049999995</c:v>
                </c:pt>
                <c:pt idx="261">
                  <c:v>565754.83100000001</c:v>
                </c:pt>
                <c:pt idx="262">
                  <c:v>567341.68149999995</c:v>
                </c:pt>
                <c:pt idx="263">
                  <c:v>568928.53200000001</c:v>
                </c:pt>
                <c:pt idx="264">
                  <c:v>570515.38249999995</c:v>
                </c:pt>
                <c:pt idx="265">
                  <c:v>572102.23300000001</c:v>
                </c:pt>
                <c:pt idx="266">
                  <c:v>573689.08349999995</c:v>
                </c:pt>
                <c:pt idx="267">
                  <c:v>575275.93400000001</c:v>
                </c:pt>
                <c:pt idx="268">
                  <c:v>576862.78449999995</c:v>
                </c:pt>
                <c:pt idx="269">
                  <c:v>578449.63500000001</c:v>
                </c:pt>
                <c:pt idx="270">
                  <c:v>580036.48549999995</c:v>
                </c:pt>
                <c:pt idx="271">
                  <c:v>581623.33600000001</c:v>
                </c:pt>
                <c:pt idx="272">
                  <c:v>583210.18649999995</c:v>
                </c:pt>
                <c:pt idx="273">
                  <c:v>584797.03700000001</c:v>
                </c:pt>
                <c:pt idx="274">
                  <c:v>586383.88749999995</c:v>
                </c:pt>
                <c:pt idx="275">
                  <c:v>587970.73800000001</c:v>
                </c:pt>
                <c:pt idx="276">
                  <c:v>589557.58849999995</c:v>
                </c:pt>
                <c:pt idx="277">
                  <c:v>591144.43900000001</c:v>
                </c:pt>
                <c:pt idx="278">
                  <c:v>592731.28949999996</c:v>
                </c:pt>
                <c:pt idx="279">
                  <c:v>594318.14</c:v>
                </c:pt>
                <c:pt idx="280">
                  <c:v>595904.99049999996</c:v>
                </c:pt>
                <c:pt idx="281">
                  <c:v>597491.84100000001</c:v>
                </c:pt>
                <c:pt idx="282">
                  <c:v>599078.69149999996</c:v>
                </c:pt>
                <c:pt idx="283">
                  <c:v>600665.54200000002</c:v>
                </c:pt>
                <c:pt idx="284">
                  <c:v>602252.39249999996</c:v>
                </c:pt>
                <c:pt idx="285">
                  <c:v>603839.24300000002</c:v>
                </c:pt>
                <c:pt idx="286">
                  <c:v>605426.09349999996</c:v>
                </c:pt>
                <c:pt idx="287">
                  <c:v>607012.94400000002</c:v>
                </c:pt>
                <c:pt idx="288">
                  <c:v>608599.79449999996</c:v>
                </c:pt>
                <c:pt idx="289">
                  <c:v>610186.64500000002</c:v>
                </c:pt>
                <c:pt idx="290">
                  <c:v>611773.49549999996</c:v>
                </c:pt>
                <c:pt idx="291">
                  <c:v>613360.34600000002</c:v>
                </c:pt>
                <c:pt idx="292">
                  <c:v>614947.19649999996</c:v>
                </c:pt>
                <c:pt idx="293">
                  <c:v>616534.04700000002</c:v>
                </c:pt>
                <c:pt idx="294">
                  <c:v>618120.89749999996</c:v>
                </c:pt>
                <c:pt idx="295">
                  <c:v>619707.74800000002</c:v>
                </c:pt>
                <c:pt idx="296">
                  <c:v>621294.59849999996</c:v>
                </c:pt>
                <c:pt idx="297">
                  <c:v>622881.44900000002</c:v>
                </c:pt>
                <c:pt idx="298">
                  <c:v>624468.29949999996</c:v>
                </c:pt>
                <c:pt idx="299">
                  <c:v>626055.15</c:v>
                </c:pt>
                <c:pt idx="300">
                  <c:v>627642.00049999997</c:v>
                </c:pt>
                <c:pt idx="301">
                  <c:v>629228.85100000002</c:v>
                </c:pt>
                <c:pt idx="302">
                  <c:v>630815.70149999997</c:v>
                </c:pt>
                <c:pt idx="303">
                  <c:v>632402.55200000003</c:v>
                </c:pt>
                <c:pt idx="304">
                  <c:v>633989.40249999997</c:v>
                </c:pt>
                <c:pt idx="305">
                  <c:v>635576.25300000003</c:v>
                </c:pt>
                <c:pt idx="306">
                  <c:v>637163.10349999997</c:v>
                </c:pt>
                <c:pt idx="307">
                  <c:v>638749.95400000003</c:v>
                </c:pt>
                <c:pt idx="308">
                  <c:v>640336.80449999997</c:v>
                </c:pt>
                <c:pt idx="309">
                  <c:v>641923.65500000003</c:v>
                </c:pt>
                <c:pt idx="310">
                  <c:v>643510.50549999997</c:v>
                </c:pt>
                <c:pt idx="311">
                  <c:v>645097.35600000003</c:v>
                </c:pt>
                <c:pt idx="312">
                  <c:v>646684.20649999997</c:v>
                </c:pt>
                <c:pt idx="313">
                  <c:v>648271.05700000003</c:v>
                </c:pt>
                <c:pt idx="314">
                  <c:v>649857.90749999997</c:v>
                </c:pt>
                <c:pt idx="315">
                  <c:v>651444.75800000003</c:v>
                </c:pt>
                <c:pt idx="316">
                  <c:v>653031.60849999997</c:v>
                </c:pt>
                <c:pt idx="317">
                  <c:v>654618.45900000003</c:v>
                </c:pt>
                <c:pt idx="318">
                  <c:v>656205.30949999997</c:v>
                </c:pt>
                <c:pt idx="319">
                  <c:v>657792.16</c:v>
                </c:pt>
                <c:pt idx="320">
                  <c:v>659379.01049999997</c:v>
                </c:pt>
                <c:pt idx="321">
                  <c:v>660965.86100000003</c:v>
                </c:pt>
                <c:pt idx="322">
                  <c:v>662552.71149999998</c:v>
                </c:pt>
                <c:pt idx="323">
                  <c:v>664139.56200000003</c:v>
                </c:pt>
                <c:pt idx="324">
                  <c:v>665726.41249999998</c:v>
                </c:pt>
                <c:pt idx="325">
                  <c:v>667313.26300000004</c:v>
                </c:pt>
                <c:pt idx="326">
                  <c:v>668900.11349999998</c:v>
                </c:pt>
                <c:pt idx="327">
                  <c:v>670486.96400000004</c:v>
                </c:pt>
                <c:pt idx="328">
                  <c:v>672073.81449999998</c:v>
                </c:pt>
                <c:pt idx="329">
                  <c:v>673660.66500000004</c:v>
                </c:pt>
                <c:pt idx="330">
                  <c:v>675247.51549999998</c:v>
                </c:pt>
                <c:pt idx="331">
                  <c:v>676834.36600000004</c:v>
                </c:pt>
                <c:pt idx="332">
                  <c:v>678421.21649999998</c:v>
                </c:pt>
                <c:pt idx="333">
                  <c:v>680008.06700000004</c:v>
                </c:pt>
                <c:pt idx="334">
                  <c:v>681594.91749999998</c:v>
                </c:pt>
                <c:pt idx="335">
                  <c:v>683181.76800000004</c:v>
                </c:pt>
                <c:pt idx="336">
                  <c:v>684768.61849999998</c:v>
                </c:pt>
                <c:pt idx="337">
                  <c:v>686355.46900000004</c:v>
                </c:pt>
                <c:pt idx="338">
                  <c:v>687942.31949999998</c:v>
                </c:pt>
                <c:pt idx="339">
                  <c:v>689529.17</c:v>
                </c:pt>
                <c:pt idx="340">
                  <c:v>691116.02049999998</c:v>
                </c:pt>
                <c:pt idx="341">
                  <c:v>692702.87100000004</c:v>
                </c:pt>
                <c:pt idx="342">
                  <c:v>694289.72149999999</c:v>
                </c:pt>
                <c:pt idx="343">
                  <c:v>695876.57200000004</c:v>
                </c:pt>
                <c:pt idx="344">
                  <c:v>697463.42249999999</c:v>
                </c:pt>
                <c:pt idx="345">
                  <c:v>699050.27300000004</c:v>
                </c:pt>
                <c:pt idx="346">
                  <c:v>700637.12349999999</c:v>
                </c:pt>
                <c:pt idx="347">
                  <c:v>702223.97400000005</c:v>
                </c:pt>
                <c:pt idx="348">
                  <c:v>703810.82449999999</c:v>
                </c:pt>
                <c:pt idx="349">
                  <c:v>705397.67500000005</c:v>
                </c:pt>
                <c:pt idx="350">
                  <c:v>706984.52549999999</c:v>
                </c:pt>
                <c:pt idx="351">
                  <c:v>708571.37600000005</c:v>
                </c:pt>
                <c:pt idx="352">
                  <c:v>710158.22649999999</c:v>
                </c:pt>
                <c:pt idx="353">
                  <c:v>711745.07700000005</c:v>
                </c:pt>
                <c:pt idx="354">
                  <c:v>713331.92749999999</c:v>
                </c:pt>
                <c:pt idx="355">
                  <c:v>714918.77800000005</c:v>
                </c:pt>
                <c:pt idx="356">
                  <c:v>716505.62849999999</c:v>
                </c:pt>
                <c:pt idx="357">
                  <c:v>718092.47900000005</c:v>
                </c:pt>
                <c:pt idx="358">
                  <c:v>719679.32949999999</c:v>
                </c:pt>
                <c:pt idx="359">
                  <c:v>721266.18</c:v>
                </c:pt>
                <c:pt idx="360">
                  <c:v>722853.03049999999</c:v>
                </c:pt>
                <c:pt idx="361">
                  <c:v>724439.88100000005</c:v>
                </c:pt>
                <c:pt idx="362">
                  <c:v>726026.73149999999</c:v>
                </c:pt>
                <c:pt idx="363">
                  <c:v>727613.58200000005</c:v>
                </c:pt>
                <c:pt idx="364">
                  <c:v>729200.4325</c:v>
                </c:pt>
                <c:pt idx="365">
                  <c:v>730787.28300000005</c:v>
                </c:pt>
                <c:pt idx="366">
                  <c:v>732374.1335</c:v>
                </c:pt>
                <c:pt idx="367">
                  <c:v>733960.98400000005</c:v>
                </c:pt>
                <c:pt idx="368">
                  <c:v>735547.8345</c:v>
                </c:pt>
                <c:pt idx="369">
                  <c:v>737134.68500000006</c:v>
                </c:pt>
                <c:pt idx="370">
                  <c:v>738721.5355</c:v>
                </c:pt>
                <c:pt idx="371">
                  <c:v>740308.38600000006</c:v>
                </c:pt>
                <c:pt idx="372">
                  <c:v>741895.2365</c:v>
                </c:pt>
                <c:pt idx="373">
                  <c:v>743482.08700000006</c:v>
                </c:pt>
                <c:pt idx="374">
                  <c:v>745068.9375</c:v>
                </c:pt>
                <c:pt idx="375">
                  <c:v>746655.78800000006</c:v>
                </c:pt>
                <c:pt idx="376">
                  <c:v>748242.6385</c:v>
                </c:pt>
                <c:pt idx="377">
                  <c:v>749829.48900000006</c:v>
                </c:pt>
                <c:pt idx="378">
                  <c:v>751416.3395</c:v>
                </c:pt>
                <c:pt idx="379">
                  <c:v>753003.19</c:v>
                </c:pt>
                <c:pt idx="380">
                  <c:v>754590.0405</c:v>
                </c:pt>
                <c:pt idx="381">
                  <c:v>756176.89100000006</c:v>
                </c:pt>
                <c:pt idx="382">
                  <c:v>757763.7415</c:v>
                </c:pt>
                <c:pt idx="383">
                  <c:v>759350.59199999995</c:v>
                </c:pt>
                <c:pt idx="384">
                  <c:v>760937.4425</c:v>
                </c:pt>
                <c:pt idx="385">
                  <c:v>762524.29300000006</c:v>
                </c:pt>
                <c:pt idx="386">
                  <c:v>764111.14350000001</c:v>
                </c:pt>
                <c:pt idx="387">
                  <c:v>765697.99399999995</c:v>
                </c:pt>
                <c:pt idx="388">
                  <c:v>767284.84450000001</c:v>
                </c:pt>
                <c:pt idx="389">
                  <c:v>768871.69500000007</c:v>
                </c:pt>
                <c:pt idx="390">
                  <c:v>770458.54550000001</c:v>
                </c:pt>
                <c:pt idx="391">
                  <c:v>772045.39599999995</c:v>
                </c:pt>
                <c:pt idx="392">
                  <c:v>773632.24650000001</c:v>
                </c:pt>
                <c:pt idx="393">
                  <c:v>775219.09699999995</c:v>
                </c:pt>
                <c:pt idx="394">
                  <c:v>776805.94750000001</c:v>
                </c:pt>
                <c:pt idx="395">
                  <c:v>778392.79799999995</c:v>
                </c:pt>
                <c:pt idx="396">
                  <c:v>779979.64850000001</c:v>
                </c:pt>
                <c:pt idx="397">
                  <c:v>781566.49899999995</c:v>
                </c:pt>
                <c:pt idx="398">
                  <c:v>783153.34950000001</c:v>
                </c:pt>
                <c:pt idx="399">
                  <c:v>784740.2</c:v>
                </c:pt>
                <c:pt idx="400">
                  <c:v>786327.05050000001</c:v>
                </c:pt>
                <c:pt idx="401">
                  <c:v>787913.90099999995</c:v>
                </c:pt>
                <c:pt idx="402">
                  <c:v>789500.75150000001</c:v>
                </c:pt>
                <c:pt idx="403">
                  <c:v>791087.60199999996</c:v>
                </c:pt>
                <c:pt idx="404">
                  <c:v>792674.45250000001</c:v>
                </c:pt>
                <c:pt idx="405">
                  <c:v>794261.30299999996</c:v>
                </c:pt>
                <c:pt idx="406">
                  <c:v>795848.15350000001</c:v>
                </c:pt>
                <c:pt idx="407">
                  <c:v>797435.00399999996</c:v>
                </c:pt>
                <c:pt idx="408">
                  <c:v>799021.85450000002</c:v>
                </c:pt>
                <c:pt idx="409">
                  <c:v>800608.70499999996</c:v>
                </c:pt>
                <c:pt idx="410">
                  <c:v>802195.55550000002</c:v>
                </c:pt>
                <c:pt idx="411">
                  <c:v>803782.40599999996</c:v>
                </c:pt>
                <c:pt idx="412">
                  <c:v>805369.25650000002</c:v>
                </c:pt>
                <c:pt idx="413">
                  <c:v>806956.10699999996</c:v>
                </c:pt>
                <c:pt idx="414">
                  <c:v>808542.95750000002</c:v>
                </c:pt>
                <c:pt idx="415">
                  <c:v>810129.80799999996</c:v>
                </c:pt>
                <c:pt idx="416">
                  <c:v>811716.65850000002</c:v>
                </c:pt>
                <c:pt idx="417">
                  <c:v>813303.50899999996</c:v>
                </c:pt>
                <c:pt idx="418">
                  <c:v>814890.35950000002</c:v>
                </c:pt>
                <c:pt idx="419">
                  <c:v>816477.21</c:v>
                </c:pt>
                <c:pt idx="420">
                  <c:v>818064.06050000002</c:v>
                </c:pt>
                <c:pt idx="421">
                  <c:v>819650.91099999996</c:v>
                </c:pt>
                <c:pt idx="422">
                  <c:v>821237.76150000002</c:v>
                </c:pt>
                <c:pt idx="423">
                  <c:v>822824.61199999996</c:v>
                </c:pt>
                <c:pt idx="424">
                  <c:v>824411.46250000002</c:v>
                </c:pt>
                <c:pt idx="425">
                  <c:v>825998.31299999997</c:v>
                </c:pt>
                <c:pt idx="426">
                  <c:v>827585.16350000002</c:v>
                </c:pt>
                <c:pt idx="427">
                  <c:v>829172.01399999997</c:v>
                </c:pt>
                <c:pt idx="428">
                  <c:v>830758.86450000003</c:v>
                </c:pt>
                <c:pt idx="429">
                  <c:v>832345.71499999997</c:v>
                </c:pt>
                <c:pt idx="430">
                  <c:v>833932.56550000003</c:v>
                </c:pt>
                <c:pt idx="431">
                  <c:v>835519.41599999997</c:v>
                </c:pt>
                <c:pt idx="432">
                  <c:v>837106.26650000003</c:v>
                </c:pt>
                <c:pt idx="433">
                  <c:v>838693.11699999997</c:v>
                </c:pt>
                <c:pt idx="434">
                  <c:v>840279.96750000003</c:v>
                </c:pt>
                <c:pt idx="435">
                  <c:v>841866.81799999997</c:v>
                </c:pt>
                <c:pt idx="436">
                  <c:v>843453.66850000003</c:v>
                </c:pt>
                <c:pt idx="437">
                  <c:v>845040.51899999997</c:v>
                </c:pt>
                <c:pt idx="438">
                  <c:v>846627.36950000003</c:v>
                </c:pt>
                <c:pt idx="439">
                  <c:v>848214.22</c:v>
                </c:pt>
                <c:pt idx="440">
                  <c:v>849801.07050000003</c:v>
                </c:pt>
                <c:pt idx="441">
                  <c:v>851387.92099999997</c:v>
                </c:pt>
                <c:pt idx="442">
                  <c:v>852974.77150000003</c:v>
                </c:pt>
                <c:pt idx="443">
                  <c:v>854561.62199999997</c:v>
                </c:pt>
                <c:pt idx="444">
                  <c:v>856148.47250000003</c:v>
                </c:pt>
                <c:pt idx="445">
                  <c:v>857735.32299999997</c:v>
                </c:pt>
                <c:pt idx="446">
                  <c:v>859322.17350000003</c:v>
                </c:pt>
                <c:pt idx="447">
                  <c:v>860909.02399999998</c:v>
                </c:pt>
                <c:pt idx="448">
                  <c:v>862495.87450000003</c:v>
                </c:pt>
                <c:pt idx="449">
                  <c:v>864082.72499999998</c:v>
                </c:pt>
                <c:pt idx="450">
                  <c:v>865669.57550000004</c:v>
                </c:pt>
                <c:pt idx="451">
                  <c:v>867256.42599999998</c:v>
                </c:pt>
                <c:pt idx="452">
                  <c:v>868843.27650000004</c:v>
                </c:pt>
                <c:pt idx="453">
                  <c:v>870430.12699999998</c:v>
                </c:pt>
                <c:pt idx="454">
                  <c:v>872016.97750000004</c:v>
                </c:pt>
                <c:pt idx="455">
                  <c:v>873603.82799999998</c:v>
                </c:pt>
                <c:pt idx="456">
                  <c:v>875190.67850000004</c:v>
                </c:pt>
                <c:pt idx="457">
                  <c:v>876777.52899999998</c:v>
                </c:pt>
                <c:pt idx="458">
                  <c:v>878364.37950000004</c:v>
                </c:pt>
                <c:pt idx="459">
                  <c:v>879951.23</c:v>
                </c:pt>
                <c:pt idx="460">
                  <c:v>881538.08050000004</c:v>
                </c:pt>
                <c:pt idx="461">
                  <c:v>883124.93099999998</c:v>
                </c:pt>
                <c:pt idx="462">
                  <c:v>884711.78150000004</c:v>
                </c:pt>
                <c:pt idx="463">
                  <c:v>886298.63199999998</c:v>
                </c:pt>
                <c:pt idx="464">
                  <c:v>887885.48250000004</c:v>
                </c:pt>
                <c:pt idx="465">
                  <c:v>889472.33299999998</c:v>
                </c:pt>
                <c:pt idx="466">
                  <c:v>891059.18350000004</c:v>
                </c:pt>
                <c:pt idx="467">
                  <c:v>892646.03399999999</c:v>
                </c:pt>
                <c:pt idx="468">
                  <c:v>894232.88450000004</c:v>
                </c:pt>
                <c:pt idx="469">
                  <c:v>895819.73499999999</c:v>
                </c:pt>
                <c:pt idx="470">
                  <c:v>897406.58550000004</c:v>
                </c:pt>
                <c:pt idx="471">
                  <c:v>898993.43599999999</c:v>
                </c:pt>
                <c:pt idx="472">
                  <c:v>900580.28650000005</c:v>
                </c:pt>
                <c:pt idx="473">
                  <c:v>902167.13699999999</c:v>
                </c:pt>
                <c:pt idx="474">
                  <c:v>903753.98750000005</c:v>
                </c:pt>
                <c:pt idx="475">
                  <c:v>905340.83799999999</c:v>
                </c:pt>
                <c:pt idx="476">
                  <c:v>906927.68850000005</c:v>
                </c:pt>
                <c:pt idx="477">
                  <c:v>908514.53899999999</c:v>
                </c:pt>
                <c:pt idx="478">
                  <c:v>910101.38950000005</c:v>
                </c:pt>
                <c:pt idx="479">
                  <c:v>911688.24</c:v>
                </c:pt>
                <c:pt idx="480">
                  <c:v>913275.09050000005</c:v>
                </c:pt>
                <c:pt idx="481">
                  <c:v>914861.94099999999</c:v>
                </c:pt>
                <c:pt idx="482">
                  <c:v>916448.79150000005</c:v>
                </c:pt>
                <c:pt idx="483">
                  <c:v>918035.64199999999</c:v>
                </c:pt>
                <c:pt idx="484">
                  <c:v>919622.49250000005</c:v>
                </c:pt>
                <c:pt idx="485">
                  <c:v>921209.34299999999</c:v>
                </c:pt>
                <c:pt idx="486">
                  <c:v>922796.19350000005</c:v>
                </c:pt>
                <c:pt idx="487">
                  <c:v>924383.04399999999</c:v>
                </c:pt>
                <c:pt idx="488">
                  <c:v>925969.89449999994</c:v>
                </c:pt>
                <c:pt idx="489">
                  <c:v>927556.745</c:v>
                </c:pt>
                <c:pt idx="490">
                  <c:v>929143.59550000005</c:v>
                </c:pt>
                <c:pt idx="491">
                  <c:v>930730.446</c:v>
                </c:pt>
                <c:pt idx="492">
                  <c:v>932317.29650000005</c:v>
                </c:pt>
                <c:pt idx="493">
                  <c:v>933904.147</c:v>
                </c:pt>
                <c:pt idx="494">
                  <c:v>935490.99750000006</c:v>
                </c:pt>
                <c:pt idx="495">
                  <c:v>937077.848</c:v>
                </c:pt>
                <c:pt idx="496">
                  <c:v>938664.69850000006</c:v>
                </c:pt>
                <c:pt idx="497">
                  <c:v>940251.549</c:v>
                </c:pt>
                <c:pt idx="498">
                  <c:v>941838.39950000006</c:v>
                </c:pt>
                <c:pt idx="499">
                  <c:v>943425.25</c:v>
                </c:pt>
              </c:numCache>
            </c:numRef>
          </c:yVal>
          <c:smooth val="1"/>
        </c:ser>
        <c:ser>
          <c:idx val="4"/>
          <c:order val="2"/>
          <c:tx>
            <c:v>ENG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'Input-Graph'!$A$2:$A$501</c:f>
              <c:numCache>
                <c:formatCode>0</c:formatCode>
                <c:ptCount val="500"/>
                <c:pt idx="0" formatCode="General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'Input-Graph'!$F$2:$F$501</c:f>
              <c:numCache>
                <c:formatCode>0</c:formatCode>
                <c:ptCount val="500"/>
                <c:pt idx="0">
                  <c:v>-151586.85050000067</c:v>
                </c:pt>
                <c:pt idx="1">
                  <c:v>-153173.70100000067</c:v>
                </c:pt>
                <c:pt idx="2">
                  <c:v>-154760.55149999217</c:v>
                </c:pt>
                <c:pt idx="3">
                  <c:v>-156347.40198388448</c:v>
                </c:pt>
                <c:pt idx="4">
                  <c:v>-157934.25099219783</c:v>
                </c:pt>
                <c:pt idx="5">
                  <c:v>-159521.07072537777</c:v>
                </c:pt>
                <c:pt idx="6">
                  <c:v>-161107.6581227601</c:v>
                </c:pt>
                <c:pt idx="7">
                  <c:v>-162693.22107414732</c:v>
                </c:pt>
                <c:pt idx="8">
                  <c:v>-164275.73298038595</c:v>
                </c:pt>
                <c:pt idx="9">
                  <c:v>-165851.31359633649</c:v>
                </c:pt>
                <c:pt idx="10">
                  <c:v>-167413.90256561807</c:v>
                </c:pt>
                <c:pt idx="11">
                  <c:v>-168955.32887675392</c:v>
                </c:pt>
                <c:pt idx="12">
                  <c:v>-170465.71366555858</c:v>
                </c:pt>
                <c:pt idx="13">
                  <c:v>-171934.06697601045</c:v>
                </c:pt>
                <c:pt idx="14">
                  <c:v>-173348.93829458678</c:v>
                </c:pt>
                <c:pt idx="15">
                  <c:v>-174699.01842736837</c:v>
                </c:pt>
                <c:pt idx="16">
                  <c:v>-175973.63484763211</c:v>
                </c:pt>
                <c:pt idx="17">
                  <c:v>-177163.11894766576</c:v>
                </c:pt>
                <c:pt idx="18">
                  <c:v>-178259.04773291139</c:v>
                </c:pt>
                <c:pt idx="19">
                  <c:v>-179254.37569027458</c:v>
                </c:pt>
                <c:pt idx="20">
                  <c:v>-180143.47798660825</c:v>
                </c:pt>
                <c:pt idx="21">
                  <c:v>-180922.12668468364</c:v>
                </c:pt>
                <c:pt idx="22">
                  <c:v>-181587.41962212819</c:v>
                </c:pt>
                <c:pt idx="23">
                  <c:v>-182137.67839787342</c:v>
                </c:pt>
                <c:pt idx="24">
                  <c:v>-182572.3285163219</c:v>
                </c:pt>
                <c:pt idx="25">
                  <c:v>-182891.77155431232</c:v>
                </c:pt>
                <c:pt idx="26">
                  <c:v>-183097.25650926054</c:v>
                </c:pt>
                <c:pt idx="27">
                  <c:v>-183190.75527009051</c:v>
                </c:pt>
                <c:pt idx="28">
                  <c:v>-183174.84543286427</c:v>
                </c:pt>
                <c:pt idx="29">
                  <c:v>-183052.6023719114</c:v>
                </c:pt>
                <c:pt idx="30">
                  <c:v>-182827.50152596712</c:v>
                </c:pt>
                <c:pt idx="31">
                  <c:v>-182503.33117756803</c:v>
                </c:pt>
                <c:pt idx="32">
                  <c:v>-182084.11553874204</c:v>
                </c:pt>
                <c:pt idx="33">
                  <c:v>-181574.04765356466</c:v>
                </c:pt>
                <c:pt idx="34">
                  <c:v>-180977.43144483445</c:v>
                </c:pt>
                <c:pt idx="35">
                  <c:v>-180298.63213199787</c:v>
                </c:pt>
                <c:pt idx="36">
                  <c:v>-179542.03421241857</c:v>
                </c:pt>
                <c:pt idx="37">
                  <c:v>-178712.00619932578</c:v>
                </c:pt>
                <c:pt idx="38">
                  <c:v>-177812.87134182145</c:v>
                </c:pt>
                <c:pt idx="39">
                  <c:v>-176848.88359939819</c:v>
                </c:pt>
                <c:pt idx="40">
                  <c:v>-175824.20819866235</c:v>
                </c:pt>
                <c:pt idx="41">
                  <c:v>-174742.90616230585</c:v>
                </c:pt>
                <c:pt idx="42">
                  <c:v>-173608.92226064898</c:v>
                </c:pt>
                <c:pt idx="43">
                  <c:v>-172426.07589470097</c:v>
                </c:pt>
                <c:pt idx="44">
                  <c:v>-171198.0544772835</c:v>
                </c:pt>
                <c:pt idx="45">
                  <c:v>-169928.40893038656</c:v>
                </c:pt>
                <c:pt idx="46">
                  <c:v>-168620.55096311518</c:v>
                </c:pt>
                <c:pt idx="47">
                  <c:v>-167277.75184090884</c:v>
                </c:pt>
                <c:pt idx="48">
                  <c:v>-165903.14239096941</c:v>
                </c:pt>
                <c:pt idx="49">
                  <c:v>-164499.71402744099</c:v>
                </c:pt>
                <c:pt idx="50">
                  <c:v>-163070.32060792524</c:v>
                </c:pt>
                <c:pt idx="51">
                  <c:v>-161617.68095911655</c:v>
                </c:pt>
                <c:pt idx="52">
                  <c:v>-160144.38193500953</c:v>
                </c:pt>
                <c:pt idx="53">
                  <c:v>-158652.88188966055</c:v>
                </c:pt>
                <c:pt idx="54">
                  <c:v>-157145.51446494606</c:v>
                </c:pt>
                <c:pt idx="55">
                  <c:v>-155624.49260926945</c:v>
                </c:pt>
                <c:pt idx="56">
                  <c:v>-154091.9127563322</c:v>
                </c:pt>
                <c:pt idx="57">
                  <c:v>-152549.75910475664</c:v>
                </c:pt>
                <c:pt idx="58">
                  <c:v>-150999.90794881227</c:v>
                </c:pt>
                <c:pt idx="59">
                  <c:v>-149444.13202017208</c:v>
                </c:pt>
                <c:pt idx="60">
                  <c:v>-147884.1048060469</c:v>
                </c:pt>
                <c:pt idx="61">
                  <c:v>-146321.40481703795</c:v>
                </c:pt>
                <c:pt idx="62">
                  <c:v>-144757.51978268809</c:v>
                </c:pt>
                <c:pt idx="63">
                  <c:v>-143193.85075675696</c:v>
                </c:pt>
                <c:pt idx="64">
                  <c:v>-141631.71611910407</c:v>
                </c:pt>
                <c:pt idx="65">
                  <c:v>-140072.35546310153</c:v>
                </c:pt>
                <c:pt idx="66">
                  <c:v>-138516.93336157606</c:v>
                </c:pt>
                <c:pt idx="67">
                  <c:v>-136966.54300529018</c:v>
                </c:pt>
                <c:pt idx="68">
                  <c:v>-135422.2097106846</c:v>
                </c:pt>
                <c:pt idx="69">
                  <c:v>-133884.89429525763</c:v>
                </c:pt>
                <c:pt idx="70">
                  <c:v>-132355.49631928321</c:v>
                </c:pt>
                <c:pt idx="71">
                  <c:v>-130834.85719541259</c:v>
                </c:pt>
                <c:pt idx="72">
                  <c:v>-129323.76316652753</c:v>
                </c:pt>
                <c:pt idx="73">
                  <c:v>-127822.94815463203</c:v>
                </c:pt>
                <c:pt idx="74">
                  <c:v>-126333.09648290183</c:v>
                </c:pt>
                <c:pt idx="75">
                  <c:v>-124854.84547503141</c:v>
                </c:pt>
                <c:pt idx="76">
                  <c:v>-123388.78793389196</c:v>
                </c:pt>
                <c:pt idx="77">
                  <c:v>-121935.47450420473</c:v>
                </c:pt>
                <c:pt idx="78">
                  <c:v>-120495.41592309217</c:v>
                </c:pt>
                <c:pt idx="79">
                  <c:v>-119069.08516191875</c:v>
                </c:pt>
                <c:pt idx="80">
                  <c:v>-117656.91946417087</c:v>
                </c:pt>
                <c:pt idx="81">
                  <c:v>-116259.32228293025</c:v>
                </c:pt>
                <c:pt idx="82">
                  <c:v>-114876.66512245053</c:v>
                </c:pt>
                <c:pt idx="83">
                  <c:v>-113509.28928743926</c:v>
                </c:pt>
                <c:pt idx="84">
                  <c:v>-112157.50754441219</c:v>
                </c:pt>
                <c:pt idx="85">
                  <c:v>-110821.60569902588</c:v>
                </c:pt>
                <c:pt idx="86">
                  <c:v>-109501.84409290008</c:v>
                </c:pt>
                <c:pt idx="87">
                  <c:v>-108198.45902372058</c:v>
                </c:pt>
                <c:pt idx="88">
                  <c:v>-106911.66409231932</c:v>
                </c:pt>
                <c:pt idx="89">
                  <c:v>-105641.65148055009</c:v>
                </c:pt>
                <c:pt idx="90">
                  <c:v>-104388.59316225414</c:v>
                </c:pt>
                <c:pt idx="91">
                  <c:v>-103152.64205183685</c:v>
                </c:pt>
                <c:pt idx="92">
                  <c:v>-101933.93309244548</c:v>
                </c:pt>
                <c:pt idx="93">
                  <c:v>-100732.58428753677</c:v>
                </c:pt>
                <c:pt idx="94">
                  <c:v>-99548.697678241646</c:v>
                </c:pt>
                <c:pt idx="95">
                  <c:v>-98382.360269170749</c:v>
                </c:pt>
                <c:pt idx="96">
                  <c:v>-97233.644905636262</c:v>
                </c:pt>
                <c:pt idx="97">
                  <c:v>-96102.611104604992</c:v>
                </c:pt>
                <c:pt idx="98">
                  <c:v>-94989.305841397116</c:v>
                </c:pt>
                <c:pt idx="99">
                  <c:v>-93893.764295095694</c:v>
                </c:pt>
                <c:pt idx="100">
                  <c:v>-92816.010554121778</c:v>
                </c:pt>
                <c:pt idx="101">
                  <c:v>-91756.058284556551</c:v>
                </c:pt>
                <c:pt idx="102">
                  <c:v>-90713.911362491141</c:v>
                </c:pt>
                <c:pt idx="103">
                  <c:v>-89689.564473249018</c:v>
                </c:pt>
                <c:pt idx="104">
                  <c:v>-88683.003678197681</c:v>
                </c:pt>
                <c:pt idx="105">
                  <c:v>-87694.206951473141</c:v>
                </c:pt>
                <c:pt idx="106">
                  <c:v>-86723.144687924127</c:v>
                </c:pt>
                <c:pt idx="107">
                  <c:v>-85769.780183959287</c:v>
                </c:pt>
                <c:pt idx="108">
                  <c:v>-84834.070092488953</c:v>
                </c:pt>
                <c:pt idx="109">
                  <c:v>-83915.964853463782</c:v>
                </c:pt>
                <c:pt idx="110">
                  <c:v>-83015.409101376194</c:v>
                </c:pt>
                <c:pt idx="111">
                  <c:v>-82132.342050776526</c:v>
                </c:pt>
                <c:pt idx="112">
                  <c:v>-81266.697860791639</c:v>
                </c:pt>
                <c:pt idx="113">
                  <c:v>-80418.405980473472</c:v>
                </c:pt>
                <c:pt idx="114">
                  <c:v>-79587.391474857315</c:v>
                </c:pt>
                <c:pt idx="115">
                  <c:v>-78773.575333885849</c:v>
                </c:pt>
                <c:pt idx="116">
                  <c:v>-77976.874764230219</c:v>
                </c:pt>
                <c:pt idx="117">
                  <c:v>-77197.203465535626</c:v>
                </c:pt>
                <c:pt idx="118">
                  <c:v>-76434.471891322522</c:v>
                </c:pt>
                <c:pt idx="119">
                  <c:v>-75688.587495892833</c:v>
                </c:pt>
                <c:pt idx="120">
                  <c:v>-74959.454967759491</c:v>
                </c:pt>
                <c:pt idx="121">
                  <c:v>-74246.976449990296</c:v>
                </c:pt>
                <c:pt idx="122">
                  <c:v>-73551.051748817321</c:v>
                </c:pt>
                <c:pt idx="123">
                  <c:v>-72871.578530600586</c:v>
                </c:pt>
                <c:pt idx="124">
                  <c:v>-72208.452507745242</c:v>
                </c:pt>
                <c:pt idx="125">
                  <c:v>-71561.567614761414</c:v>
                </c:pt>
                <c:pt idx="126">
                  <c:v>-70930.816174007894</c:v>
                </c:pt>
                <c:pt idx="127">
                  <c:v>-70316.089052696188</c:v>
                </c:pt>
                <c:pt idx="128">
                  <c:v>-69717.275810715801</c:v>
                </c:pt>
                <c:pt idx="129">
                  <c:v>-69134.264840396296</c:v>
                </c:pt>
                <c:pt idx="130">
                  <c:v>-68566.943498493754</c:v>
                </c:pt>
                <c:pt idx="131">
                  <c:v>-68015.198230240494</c:v>
                </c:pt>
                <c:pt idx="132">
                  <c:v>-67478.914686906559</c:v>
                </c:pt>
                <c:pt idx="133">
                  <c:v>-66957.977836296486</c:v>
                </c:pt>
                <c:pt idx="134">
                  <c:v>-66452.272066985723</c:v>
                </c:pt>
                <c:pt idx="135">
                  <c:v>-65961.681286535051</c:v>
                </c:pt>
                <c:pt idx="136">
                  <c:v>-65486.089014093683</c:v>
                </c:pt>
                <c:pt idx="137">
                  <c:v>-65025.378467452596</c:v>
                </c:pt>
                <c:pt idx="138">
                  <c:v>-64579.43264510209</c:v>
                </c:pt>
                <c:pt idx="139">
                  <c:v>-64148.134403329575</c:v>
                </c:pt>
                <c:pt idx="140">
                  <c:v>-63731.366528797487</c:v>
                </c:pt>
                <c:pt idx="141">
                  <c:v>-63329.011806644266</c:v>
                </c:pt>
                <c:pt idx="142">
                  <c:v>-62940.9530847774</c:v>
                </c:pt>
                <c:pt idx="143">
                  <c:v>-62567.073333758686</c:v>
                </c:pt>
                <c:pt idx="144">
                  <c:v>-62207.255703285453</c:v>
                </c:pt>
                <c:pt idx="145">
                  <c:v>-61861.383575338346</c:v>
                </c:pt>
                <c:pt idx="146">
                  <c:v>-61529.340613483568</c:v>
                </c:pt>
                <c:pt idx="147">
                  <c:v>-61211.010809372528</c:v>
                </c:pt>
                <c:pt idx="148">
                  <c:v>-60906.278526381706</c:v>
                </c:pt>
                <c:pt idx="149">
                  <c:v>-60615.028539931867</c:v>
                </c:pt>
                <c:pt idx="150">
                  <c:v>-60337.146075665252</c:v>
                </c:pt>
                <c:pt idx="151">
                  <c:v>-60072.516844684898</c:v>
                </c:pt>
                <c:pt idx="152">
                  <c:v>-59821.027076452971</c:v>
                </c:pt>
                <c:pt idx="153">
                  <c:v>-59582.563549770915</c:v>
                </c:pt>
                <c:pt idx="154">
                  <c:v>-59357.013621003134</c:v>
                </c:pt>
                <c:pt idx="155">
                  <c:v>-59144.265250750701</c:v>
                </c:pt>
                <c:pt idx="156">
                  <c:v>-58944.207028341538</c:v>
                </c:pt>
                <c:pt idx="157">
                  <c:v>-58756.728194560972</c:v>
                </c:pt>
                <c:pt idx="158">
                  <c:v>-58581.718662607775</c:v>
                </c:pt>
                <c:pt idx="159">
                  <c:v>-58419.069037356821</c:v>
                </c:pt>
                <c:pt idx="160">
                  <c:v>-58268.670633385482</c:v>
                </c:pt>
                <c:pt idx="161">
                  <c:v>-58130.415490997257</c:v>
                </c:pt>
                <c:pt idx="162">
                  <c:v>-58004.196391286678</c:v>
                </c:pt>
                <c:pt idx="163">
                  <c:v>-57889.906869690225</c:v>
                </c:pt>
                <c:pt idx="164">
                  <c:v>-57787.441228423908</c:v>
                </c:pt>
                <c:pt idx="165">
                  <c:v>-57696.694547449239</c:v>
                </c:pt>
                <c:pt idx="166">
                  <c:v>-57617.562694816559</c:v>
                </c:pt>
                <c:pt idx="167">
                  <c:v>-57549.942335416446</c:v>
                </c:pt>
                <c:pt idx="168">
                  <c:v>-57493.730939141242</c:v>
                </c:pt>
                <c:pt idx="169">
                  <c:v>-57448.826787850878</c:v>
                </c:pt>
                <c:pt idx="170">
                  <c:v>-57415.128981673217</c:v>
                </c:pt>
                <c:pt idx="171">
                  <c:v>-57392.537444315036</c:v>
                </c:pt>
                <c:pt idx="172">
                  <c:v>-57380.952927561884</c:v>
                </c:pt>
                <c:pt idx="173">
                  <c:v>-57380.277015028696</c:v>
                </c:pt>
                <c:pt idx="174">
                  <c:v>-57390.412125516217</c:v>
                </c:pt>
                <c:pt idx="175">
                  <c:v>-57411.261515157996</c:v>
                </c:pt>
                <c:pt idx="176">
                  <c:v>-57442.729279387626</c:v>
                </c:pt>
                <c:pt idx="177">
                  <c:v>-57484.7203541731</c:v>
                </c:pt>
                <c:pt idx="178">
                  <c:v>-57537.140516715066</c:v>
                </c:pt>
                <c:pt idx="179">
                  <c:v>-57599.896385370172</c:v>
                </c:pt>
                <c:pt idx="180">
                  <c:v>-57672.895419604785</c:v>
                </c:pt>
                <c:pt idx="181">
                  <c:v>-57756.045919042488</c:v>
                </c:pt>
                <c:pt idx="182">
                  <c:v>-57849.25702225056</c:v>
                </c:pt>
                <c:pt idx="183">
                  <c:v>-57952.438705064706</c:v>
                </c:pt>
                <c:pt idx="184">
                  <c:v>-58065.501778616977</c:v>
                </c:pt>
                <c:pt idx="185">
                  <c:v>-58188.357886942453</c:v>
                </c:pt>
                <c:pt idx="186">
                  <c:v>-58320.919504213787</c:v>
                </c:pt>
                <c:pt idx="187">
                  <c:v>-58463.099931756442</c:v>
                </c:pt>
                <c:pt idx="188">
                  <c:v>-58614.813294743188</c:v>
                </c:pt>
                <c:pt idx="189">
                  <c:v>-58775.974538457522</c:v>
                </c:pt>
                <c:pt idx="190">
                  <c:v>-58946.499424646317</c:v>
                </c:pt>
                <c:pt idx="191">
                  <c:v>-59126.304527306929</c:v>
                </c:pt>
                <c:pt idx="192">
                  <c:v>-59315.307228322432</c:v>
                </c:pt>
                <c:pt idx="193">
                  <c:v>-59513.425713060715</c:v>
                </c:pt>
                <c:pt idx="194">
                  <c:v>-59720.57896550576</c:v>
                </c:pt>
                <c:pt idx="195">
                  <c:v>-59936.686763644917</c:v>
                </c:pt>
                <c:pt idx="196">
                  <c:v>-60161.669674098841</c:v>
                </c:pt>
                <c:pt idx="197">
                  <c:v>-60395.449047038332</c:v>
                </c:pt>
                <c:pt idx="198">
                  <c:v>-60637.947010908974</c:v>
                </c:pt>
                <c:pt idx="199">
                  <c:v>-60889.086466903391</c:v>
                </c:pt>
                <c:pt idx="200">
                  <c:v>-61148.791083465389</c:v>
                </c:pt>
                <c:pt idx="201">
                  <c:v>-61416.985290242592</c:v>
                </c:pt>
                <c:pt idx="202">
                  <c:v>-61693.594272857648</c:v>
                </c:pt>
                <c:pt idx="203">
                  <c:v>-61978.54396663676</c:v>
                </c:pt>
                <c:pt idx="204">
                  <c:v>-62271.761050589615</c:v>
                </c:pt>
                <c:pt idx="205">
                  <c:v>-62573.172941709869</c:v>
                </c:pt>
                <c:pt idx="206">
                  <c:v>-62882.707788641274</c:v>
                </c:pt>
                <c:pt idx="207">
                  <c:v>-63200.294465603307</c:v>
                </c:pt>
                <c:pt idx="208">
                  <c:v>-63525.8625662126</c:v>
                </c:pt>
                <c:pt idx="209">
                  <c:v>-63859.342397133762</c:v>
                </c:pt>
                <c:pt idx="210">
                  <c:v>-64200.664972005761</c:v>
                </c:pt>
                <c:pt idx="211">
                  <c:v>-64549.762004820164</c:v>
                </c:pt>
                <c:pt idx="212">
                  <c:v>-64906.565904000367</c:v>
                </c:pt>
                <c:pt idx="213">
                  <c:v>-65271.009765648458</c:v>
                </c:pt>
                <c:pt idx="214">
                  <c:v>-65643.027367461531</c:v>
                </c:pt>
                <c:pt idx="215">
                  <c:v>-66022.553162233147</c:v>
                </c:pt>
                <c:pt idx="216">
                  <c:v>-66409.522271442576</c:v>
                </c:pt>
                <c:pt idx="217">
                  <c:v>-66803.870478959812</c:v>
                </c:pt>
                <c:pt idx="218">
                  <c:v>-67205.534224648029</c:v>
                </c:pt>
                <c:pt idx="219">
                  <c:v>-67614.450597874646</c:v>
                </c:pt>
                <c:pt idx="220">
                  <c:v>-68030.557331308373</c:v>
                </c:pt>
                <c:pt idx="221">
                  <c:v>-68453.792794421723</c:v>
                </c:pt>
                <c:pt idx="222">
                  <c:v>-68884.095987290493</c:v>
                </c:pt>
                <c:pt idx="223">
                  <c:v>-69321.406534154841</c:v>
                </c:pt>
                <c:pt idx="224">
                  <c:v>-69765.66467717354</c:v>
                </c:pt>
                <c:pt idx="225">
                  <c:v>-70216.811270128586</c:v>
                </c:pt>
                <c:pt idx="226">
                  <c:v>-70674.787772236043</c:v>
                </c:pt>
                <c:pt idx="227">
                  <c:v>-71139.536241797556</c:v>
                </c:pt>
                <c:pt idx="228">
                  <c:v>-71610.999330149207</c:v>
                </c:pt>
                <c:pt idx="229">
                  <c:v>-72089.120275407564</c:v>
                </c:pt>
                <c:pt idx="230">
                  <c:v>-72573.842896342452</c:v>
                </c:pt>
                <c:pt idx="231">
                  <c:v>-73065.111586434185</c:v>
                </c:pt>
                <c:pt idx="232">
                  <c:v>-73562.871307560243</c:v>
                </c:pt>
                <c:pt idx="233">
                  <c:v>-74067.067584228702</c:v>
                </c:pt>
                <c:pt idx="234">
                  <c:v>-74577.646497431735</c:v>
                </c:pt>
                <c:pt idx="235">
                  <c:v>-75094.554678850516</c:v>
                </c:pt>
                <c:pt idx="236">
                  <c:v>-75617.739304833987</c:v>
                </c:pt>
                <c:pt idx="237">
                  <c:v>-76147.148090529547</c:v>
                </c:pt>
                <c:pt idx="238">
                  <c:v>-76682.729284380854</c:v>
                </c:pt>
                <c:pt idx="239">
                  <c:v>-77224.43166181288</c:v>
                </c:pt>
                <c:pt idx="240">
                  <c:v>-77772.204520211963</c:v>
                </c:pt>
                <c:pt idx="241">
                  <c:v>-78325.997672580008</c:v>
                </c:pt>
                <c:pt idx="242">
                  <c:v>-78885.761442365416</c:v>
                </c:pt>
                <c:pt idx="243">
                  <c:v>-79451.446657683933</c:v>
                </c:pt>
                <c:pt idx="244">
                  <c:v>-80023.004645906331</c:v>
                </c:pt>
                <c:pt idx="245">
                  <c:v>-80600.38722803368</c:v>
                </c:pt>
                <c:pt idx="246">
                  <c:v>-81183.546713442542</c:v>
                </c:pt>
                <c:pt idx="247">
                  <c:v>-81772.435894435272</c:v>
                </c:pt>
                <c:pt idx="248">
                  <c:v>-82367.008040762914</c:v>
                </c:pt>
                <c:pt idx="249">
                  <c:v>-82967.216894628538</c:v>
                </c:pt>
                <c:pt idx="250">
                  <c:v>-83573.016665197327</c:v>
                </c:pt>
                <c:pt idx="251">
                  <c:v>-84184.362023598747</c:v>
                </c:pt>
                <c:pt idx="252">
                  <c:v>-84801.208097574709</c:v>
                </c:pt>
                <c:pt idx="253">
                  <c:v>-85423.510466745705</c:v>
                </c:pt>
                <c:pt idx="254">
                  <c:v>-86051.225157228997</c:v>
                </c:pt>
                <c:pt idx="255">
                  <c:v>-86684.308636907255</c:v>
                </c:pt>
                <c:pt idx="256">
                  <c:v>-87322.717810191913</c:v>
                </c:pt>
                <c:pt idx="257">
                  <c:v>-87966.410013644025</c:v>
                </c:pt>
                <c:pt idx="258">
                  <c:v>-88615.343010732264</c:v>
                </c:pt>
                <c:pt idx="259">
                  <c:v>-89269.474987055524</c:v>
                </c:pt>
                <c:pt idx="260">
                  <c:v>-89928.764545870363</c:v>
                </c:pt>
                <c:pt idx="261">
                  <c:v>-90593.170703250449</c:v>
                </c:pt>
                <c:pt idx="262">
                  <c:v>-91262.65288346645</c:v>
                </c:pt>
                <c:pt idx="263">
                  <c:v>-91937.170914433023</c:v>
                </c:pt>
                <c:pt idx="264">
                  <c:v>-92616.685023122525</c:v>
                </c:pt>
                <c:pt idx="265">
                  <c:v>-93301.155831231561</c:v>
                </c:pt>
                <c:pt idx="266">
                  <c:v>-93990.544350547891</c:v>
                </c:pt>
                <c:pt idx="267">
                  <c:v>-94684.811978690152</c:v>
                </c:pt>
                <c:pt idx="268">
                  <c:v>-95383.920494805556</c:v>
                </c:pt>
                <c:pt idx="269">
                  <c:v>-96087.832055098377</c:v>
                </c:pt>
                <c:pt idx="270">
                  <c:v>-96796.509188883763</c:v>
                </c:pt>
                <c:pt idx="271">
                  <c:v>-97509.914794099866</c:v>
                </c:pt>
                <c:pt idx="272">
                  <c:v>-98228.012133289361</c:v>
                </c:pt>
                <c:pt idx="273">
                  <c:v>-98950.764829582477</c:v>
                </c:pt>
                <c:pt idx="274">
                  <c:v>-99678.136862539279</c:v>
                </c:pt>
                <c:pt idx="275">
                  <c:v>-100410.09256417007</c:v>
                </c:pt>
                <c:pt idx="276">
                  <c:v>-101146.59661486041</c:v>
                </c:pt>
                <c:pt idx="277">
                  <c:v>-101887.61403972568</c:v>
                </c:pt>
                <c:pt idx="278">
                  <c:v>-102633.11020448775</c:v>
                </c:pt>
                <c:pt idx="279">
                  <c:v>-103383.05081180425</c:v>
                </c:pt>
                <c:pt idx="280">
                  <c:v>-104137.40189738554</c:v>
                </c:pt>
                <c:pt idx="281">
                  <c:v>-104896.12982634886</c:v>
                </c:pt>
                <c:pt idx="282">
                  <c:v>-105659.20128938986</c:v>
                </c:pt>
                <c:pt idx="283">
                  <c:v>-106426.58329926938</c:v>
                </c:pt>
                <c:pt idx="284">
                  <c:v>-107198.24318719003</c:v>
                </c:pt>
                <c:pt idx="285">
                  <c:v>-107974.14859914209</c:v>
                </c:pt>
                <c:pt idx="286">
                  <c:v>-108754.26749241696</c:v>
                </c:pt>
                <c:pt idx="287">
                  <c:v>-109538.56813217246</c:v>
                </c:pt>
                <c:pt idx="288">
                  <c:v>-110327.0190879337</c:v>
                </c:pt>
                <c:pt idx="289">
                  <c:v>-111119.5892302295</c:v>
                </c:pt>
                <c:pt idx="290">
                  <c:v>-111916.247727232</c:v>
                </c:pt>
                <c:pt idx="291">
                  <c:v>-112716.96404131042</c:v>
                </c:pt>
                <c:pt idx="292">
                  <c:v>-113521.70792602829</c:v>
                </c:pt>
                <c:pt idx="293">
                  <c:v>-114330.44942261296</c:v>
                </c:pt>
                <c:pt idx="294">
                  <c:v>-115143.15885688202</c:v>
                </c:pt>
                <c:pt idx="295">
                  <c:v>-115959.80683607835</c:v>
                </c:pt>
                <c:pt idx="296">
                  <c:v>-116780.36424570176</c:v>
                </c:pt>
                <c:pt idx="297">
                  <c:v>-117604.8022465395</c:v>
                </c:pt>
                <c:pt idx="298">
                  <c:v>-118433.0922713537</c:v>
                </c:pt>
                <c:pt idx="299">
                  <c:v>-119265.2060221408</c:v>
                </c:pt>
                <c:pt idx="300">
                  <c:v>-120101.11546700943</c:v>
                </c:pt>
                <c:pt idx="301">
                  <c:v>-120940.79283730703</c:v>
                </c:pt>
                <c:pt idx="302">
                  <c:v>-121784.21062452748</c:v>
                </c:pt>
                <c:pt idx="303">
                  <c:v>-122631.34157765284</c:v>
                </c:pt>
                <c:pt idx="304">
                  <c:v>-123482.15870034083</c:v>
                </c:pt>
                <c:pt idx="305">
                  <c:v>-124336.63524779445</c:v>
                </c:pt>
                <c:pt idx="306">
                  <c:v>-125194.74472435162</c:v>
                </c:pt>
                <c:pt idx="307">
                  <c:v>-126056.46088052477</c:v>
                </c:pt>
                <c:pt idx="308">
                  <c:v>-126921.75771043124</c:v>
                </c:pt>
                <c:pt idx="309">
                  <c:v>-127790.60944900743</c:v>
                </c:pt>
                <c:pt idx="310">
                  <c:v>-128662.99056940014</c:v>
                </c:pt>
                <c:pt idx="311">
                  <c:v>-129538.87578042207</c:v>
                </c:pt>
                <c:pt idx="312">
                  <c:v>-130418.24002389086</c:v>
                </c:pt>
                <c:pt idx="313">
                  <c:v>-131301.05847210548</c:v>
                </c:pt>
                <c:pt idx="314">
                  <c:v>-132187.3065253626</c:v>
                </c:pt>
                <c:pt idx="315">
                  <c:v>-133076.95980939275</c:v>
                </c:pt>
                <c:pt idx="316">
                  <c:v>-133969.99417308369</c:v>
                </c:pt>
                <c:pt idx="317">
                  <c:v>-134866.38568571355</c:v>
                </c:pt>
                <c:pt idx="318">
                  <c:v>-135766.11063496926</c:v>
                </c:pt>
                <c:pt idx="319">
                  <c:v>-136669.1455243075</c:v>
                </c:pt>
                <c:pt idx="320">
                  <c:v>-137575.46707060095</c:v>
                </c:pt>
                <c:pt idx="321">
                  <c:v>-138485.05220203736</c:v>
                </c:pt>
                <c:pt idx="322">
                  <c:v>-139397.87805563729</c:v>
                </c:pt>
                <c:pt idx="323">
                  <c:v>-140313.92197504459</c:v>
                </c:pt>
                <c:pt idx="324">
                  <c:v>-141233.16150835739</c:v>
                </c:pt>
                <c:pt idx="325">
                  <c:v>-142155.57440593769</c:v>
                </c:pt>
                <c:pt idx="326">
                  <c:v>-143081.13861807704</c:v>
                </c:pt>
                <c:pt idx="327">
                  <c:v>-144009.83229300519</c:v>
                </c:pt>
                <c:pt idx="328">
                  <c:v>-144941.63377474982</c:v>
                </c:pt>
                <c:pt idx="329">
                  <c:v>-145876.52160098555</c:v>
                </c:pt>
                <c:pt idx="330">
                  <c:v>-146814.4745009474</c:v>
                </c:pt>
                <c:pt idx="331">
                  <c:v>-147755.47139346856</c:v>
                </c:pt>
                <c:pt idx="332">
                  <c:v>-148699.49138483615</c:v>
                </c:pt>
                <c:pt idx="333">
                  <c:v>-149646.51376698189</c:v>
                </c:pt>
                <c:pt idx="334">
                  <c:v>-150596.51801526104</c:v>
                </c:pt>
                <c:pt idx="335">
                  <c:v>-151549.48378672602</c:v>
                </c:pt>
                <c:pt idx="336">
                  <c:v>-152505.39091801352</c:v>
                </c:pt>
                <c:pt idx="337">
                  <c:v>-153464.21942356951</c:v>
                </c:pt>
                <c:pt idx="338">
                  <c:v>-154425.94949372101</c:v>
                </c:pt>
                <c:pt idx="339">
                  <c:v>-155390.56149288092</c:v>
                </c:pt>
                <c:pt idx="340">
                  <c:v>-156358.03595752199</c:v>
                </c:pt>
                <c:pt idx="341">
                  <c:v>-157328.35359454283</c:v>
                </c:pt>
                <c:pt idx="342">
                  <c:v>-158301.49527948059</c:v>
                </c:pt>
                <c:pt idx="343">
                  <c:v>-159277.4420546029</c:v>
                </c:pt>
                <c:pt idx="344">
                  <c:v>-160256.17512726039</c:v>
                </c:pt>
                <c:pt idx="345">
                  <c:v>-161237.67586812528</c:v>
                </c:pt>
                <c:pt idx="346">
                  <c:v>-162221.9258095132</c:v>
                </c:pt>
                <c:pt idx="347">
                  <c:v>-163208.90664361394</c:v>
                </c:pt>
                <c:pt idx="348">
                  <c:v>-164198.60022088699</c:v>
                </c:pt>
                <c:pt idx="349">
                  <c:v>-165190.98854842153</c:v>
                </c:pt>
                <c:pt idx="350">
                  <c:v>-166186.05378830736</c:v>
                </c:pt>
                <c:pt idx="351">
                  <c:v>-167183.77825589653</c:v>
                </c:pt>
                <c:pt idx="352">
                  <c:v>-168184.14441847207</c:v>
                </c:pt>
                <c:pt idx="353">
                  <c:v>-169187.1348933886</c:v>
                </c:pt>
                <c:pt idx="354">
                  <c:v>-170192.73244670522</c:v>
                </c:pt>
                <c:pt idx="355">
                  <c:v>-171200.91999160766</c:v>
                </c:pt>
                <c:pt idx="356">
                  <c:v>-172211.68058681884</c:v>
                </c:pt>
                <c:pt idx="357">
                  <c:v>-173224.99743521481</c:v>
                </c:pt>
                <c:pt idx="358">
                  <c:v>-174240.85388230009</c:v>
                </c:pt>
                <c:pt idx="359">
                  <c:v>-175259.23341465159</c:v>
                </c:pt>
                <c:pt idx="360">
                  <c:v>-176280.11965863314</c:v>
                </c:pt>
                <c:pt idx="361">
                  <c:v>-177303.49637884041</c:v>
                </c:pt>
                <c:pt idx="362">
                  <c:v>-178329.34747675492</c:v>
                </c:pt>
                <c:pt idx="363">
                  <c:v>-179357.6569892267</c:v>
                </c:pt>
                <c:pt idx="364">
                  <c:v>-180388.40908731066</c:v>
                </c:pt>
                <c:pt idx="365">
                  <c:v>-181421.58807475748</c:v>
                </c:pt>
                <c:pt idx="366">
                  <c:v>-182457.17838660965</c:v>
                </c:pt>
                <c:pt idx="367">
                  <c:v>-183495.16458806384</c:v>
                </c:pt>
                <c:pt idx="368">
                  <c:v>-184535.53137291118</c:v>
                </c:pt>
                <c:pt idx="369">
                  <c:v>-185578.26356244262</c:v>
                </c:pt>
                <c:pt idx="370">
                  <c:v>-186623.34610404319</c:v>
                </c:pt>
                <c:pt idx="371">
                  <c:v>-187670.76407000853</c:v>
                </c:pt>
                <c:pt idx="372">
                  <c:v>-188720.50265618879</c:v>
                </c:pt>
                <c:pt idx="373">
                  <c:v>-189772.54718075448</c:v>
                </c:pt>
                <c:pt idx="374">
                  <c:v>-190826.88308310858</c:v>
                </c:pt>
                <c:pt idx="375">
                  <c:v>-191883.49592256662</c:v>
                </c:pt>
                <c:pt idx="376">
                  <c:v>-192942.37137703563</c:v>
                </c:pt>
                <c:pt idx="377">
                  <c:v>-194003.49524208286</c:v>
                </c:pt>
                <c:pt idx="378">
                  <c:v>-195066.85342966288</c:v>
                </c:pt>
                <c:pt idx="379">
                  <c:v>-196132.43196672609</c:v>
                </c:pt>
                <c:pt idx="380">
                  <c:v>-197200.21699452668</c:v>
                </c:pt>
                <c:pt idx="381">
                  <c:v>-198270.19476707419</c:v>
                </c:pt>
                <c:pt idx="382">
                  <c:v>-199342.35165030207</c:v>
                </c:pt>
                <c:pt idx="383">
                  <c:v>-200416.67412077985</c:v>
                </c:pt>
                <c:pt idx="384">
                  <c:v>-201493.14876460179</c:v>
                </c:pt>
                <c:pt idx="385">
                  <c:v>-202571.76227661048</c:v>
                </c:pt>
                <c:pt idx="386">
                  <c:v>-203652.50145883462</c:v>
                </c:pt>
                <c:pt idx="387">
                  <c:v>-204735.35321990971</c:v>
                </c:pt>
                <c:pt idx="388">
                  <c:v>-205820.30457371753</c:v>
                </c:pt>
                <c:pt idx="389">
                  <c:v>-206907.34263851261</c:v>
                </c:pt>
                <c:pt idx="390">
                  <c:v>-207996.45463582489</c:v>
                </c:pt>
                <c:pt idx="391">
                  <c:v>-209087.62788948102</c:v>
                </c:pt>
                <c:pt idx="392">
                  <c:v>-210180.84982459294</c:v>
                </c:pt>
                <c:pt idx="393">
                  <c:v>-211276.10796656786</c:v>
                </c:pt>
                <c:pt idx="394">
                  <c:v>-212373.38994016952</c:v>
                </c:pt>
                <c:pt idx="395">
                  <c:v>-213472.68346850912</c:v>
                </c:pt>
                <c:pt idx="396">
                  <c:v>-214573.97637213569</c:v>
                </c:pt>
                <c:pt idx="397">
                  <c:v>-215677.25656805339</c:v>
                </c:pt>
                <c:pt idx="398">
                  <c:v>-216782.51206877292</c:v>
                </c:pt>
                <c:pt idx="399">
                  <c:v>-217889.73098141013</c:v>
                </c:pt>
                <c:pt idx="400">
                  <c:v>-218998.90150691243</c:v>
                </c:pt>
                <c:pt idx="401">
                  <c:v>-220110.0119388717</c:v>
                </c:pt>
                <c:pt idx="402">
                  <c:v>-221223.05066284479</c:v>
                </c:pt>
                <c:pt idx="403">
                  <c:v>-222338.00615545688</c:v>
                </c:pt>
                <c:pt idx="404">
                  <c:v>-223454.86698353232</c:v>
                </c:pt>
                <c:pt idx="405">
                  <c:v>-224573.62180297903</c:v>
                </c:pt>
                <c:pt idx="406">
                  <c:v>-225694.25935835496</c:v>
                </c:pt>
                <c:pt idx="407">
                  <c:v>-226816.76848180511</c:v>
                </c:pt>
                <c:pt idx="408">
                  <c:v>-227941.13809214614</c:v>
                </c:pt>
                <c:pt idx="409">
                  <c:v>-229067.35719418689</c:v>
                </c:pt>
                <c:pt idx="410">
                  <c:v>-230195.41487789503</c:v>
                </c:pt>
                <c:pt idx="411">
                  <c:v>-231325.30031750293</c:v>
                </c:pt>
                <c:pt idx="412">
                  <c:v>-232457.00277080911</c:v>
                </c:pt>
                <c:pt idx="413">
                  <c:v>-233590.51157833298</c:v>
                </c:pt>
                <c:pt idx="414">
                  <c:v>-234725.81616252847</c:v>
                </c:pt>
                <c:pt idx="415">
                  <c:v>-235862.90602716536</c:v>
                </c:pt>
                <c:pt idx="416">
                  <c:v>-237001.77075626771</c:v>
                </c:pt>
                <c:pt idx="417">
                  <c:v>-238142.40001357486</c:v>
                </c:pt>
                <c:pt idx="418">
                  <c:v>-239284.78354186355</c:v>
                </c:pt>
                <c:pt idx="419">
                  <c:v>-240428.91116196278</c:v>
                </c:pt>
                <c:pt idx="420">
                  <c:v>-241574.77277220925</c:v>
                </c:pt>
                <c:pt idx="421">
                  <c:v>-242722.35834766214</c:v>
                </c:pt>
                <c:pt idx="422">
                  <c:v>-243871.65793946455</c:v>
                </c:pt>
                <c:pt idx="423">
                  <c:v>-245022.66167398577</c:v>
                </c:pt>
                <c:pt idx="424">
                  <c:v>-246175.35975227028</c:v>
                </c:pt>
                <c:pt idx="425">
                  <c:v>-247329.74244923017</c:v>
                </c:pt>
                <c:pt idx="426">
                  <c:v>-248485.80011310254</c:v>
                </c:pt>
                <c:pt idx="427">
                  <c:v>-249643.52316464088</c:v>
                </c:pt>
                <c:pt idx="428">
                  <c:v>-250802.90209648316</c:v>
                </c:pt>
                <c:pt idx="429">
                  <c:v>-251963.92747255671</c:v>
                </c:pt>
                <c:pt idx="430">
                  <c:v>-253126.58992733085</c:v>
                </c:pt>
                <c:pt idx="431">
                  <c:v>-254290.88016518007</c:v>
                </c:pt>
                <c:pt idx="432">
                  <c:v>-255456.78895986779</c:v>
                </c:pt>
                <c:pt idx="433">
                  <c:v>-256624.30715371633</c:v>
                </c:pt>
                <c:pt idx="434">
                  <c:v>-257793.42565713392</c:v>
                </c:pt>
                <c:pt idx="435">
                  <c:v>-258964.1354479834</c:v>
                </c:pt>
                <c:pt idx="436">
                  <c:v>-260136.42757083324</c:v>
                </c:pt>
                <c:pt idx="437">
                  <c:v>-261310.29313645442</c:v>
                </c:pt>
                <c:pt idx="438">
                  <c:v>-262485.72332132678</c:v>
                </c:pt>
                <c:pt idx="439">
                  <c:v>-263662.70936681784</c:v>
                </c:pt>
                <c:pt idx="440">
                  <c:v>-264841.24257875339</c:v>
                </c:pt>
                <c:pt idx="441">
                  <c:v>-266021.31432676711</c:v>
                </c:pt>
                <c:pt idx="442">
                  <c:v>-267202.91604377655</c:v>
                </c:pt>
                <c:pt idx="443">
                  <c:v>-268386.03922529821</c:v>
                </c:pt>
                <c:pt idx="444">
                  <c:v>-269570.67542911647</c:v>
                </c:pt>
                <c:pt idx="445">
                  <c:v>-270756.81627445261</c:v>
                </c:pt>
                <c:pt idx="446">
                  <c:v>-271944.45344157051</c:v>
                </c:pt>
                <c:pt idx="447">
                  <c:v>-273133.5786712995</c:v>
                </c:pt>
                <c:pt idx="448">
                  <c:v>-274324.18376424303</c:v>
                </c:pt>
                <c:pt idx="449">
                  <c:v>-275516.26058054029</c:v>
                </c:pt>
                <c:pt idx="450">
                  <c:v>-276709.80103905767</c:v>
                </c:pt>
                <c:pt idx="451">
                  <c:v>-277904.79711714468</c:v>
                </c:pt>
                <c:pt idx="452">
                  <c:v>-279101.24084982998</c:v>
                </c:pt>
                <c:pt idx="453">
                  <c:v>-280299.12432955881</c:v>
                </c:pt>
                <c:pt idx="454">
                  <c:v>-281498.43970556092</c:v>
                </c:pt>
                <c:pt idx="455">
                  <c:v>-282699.17918335786</c:v>
                </c:pt>
                <c:pt idx="456">
                  <c:v>-283901.33502426313</c:v>
                </c:pt>
                <c:pt idx="457">
                  <c:v>-285104.8995449678</c:v>
                </c:pt>
                <c:pt idx="458">
                  <c:v>-286309.86511688679</c:v>
                </c:pt>
                <c:pt idx="459">
                  <c:v>-287516.22416587593</c:v>
                </c:pt>
                <c:pt idx="460">
                  <c:v>-288723.96917158959</c:v>
                </c:pt>
                <c:pt idx="461">
                  <c:v>-289933.09266715951</c:v>
                </c:pt>
                <c:pt idx="462">
                  <c:v>-291143.5872386148</c:v>
                </c:pt>
                <c:pt idx="463">
                  <c:v>-292355.44552445575</c:v>
                </c:pt>
                <c:pt idx="464">
                  <c:v>-293568.66021518875</c:v>
                </c:pt>
                <c:pt idx="465">
                  <c:v>-294783.22405287309</c:v>
                </c:pt>
                <c:pt idx="466">
                  <c:v>-295999.12983073969</c:v>
                </c:pt>
                <c:pt idx="467">
                  <c:v>-297216.37039263069</c:v>
                </c:pt>
                <c:pt idx="468">
                  <c:v>-298434.93863266625</c:v>
                </c:pt>
                <c:pt idx="469">
                  <c:v>-299654.82749473781</c:v>
                </c:pt>
                <c:pt idx="470">
                  <c:v>-300876.02997210401</c:v>
                </c:pt>
                <c:pt idx="471">
                  <c:v>-302098.53910697054</c:v>
                </c:pt>
                <c:pt idx="472">
                  <c:v>-303322.34799012088</c:v>
                </c:pt>
                <c:pt idx="473">
                  <c:v>-304547.44976037228</c:v>
                </c:pt>
                <c:pt idx="474">
                  <c:v>-305773.83760424634</c:v>
                </c:pt>
                <c:pt idx="475">
                  <c:v>-307001.50475563097</c:v>
                </c:pt>
                <c:pt idx="476">
                  <c:v>-308230.44449514535</c:v>
                </c:pt>
                <c:pt idx="477">
                  <c:v>-309460.65015002911</c:v>
                </c:pt>
                <c:pt idx="478">
                  <c:v>-310692.11509363062</c:v>
                </c:pt>
                <c:pt idx="479">
                  <c:v>-311924.8327447531</c:v>
                </c:pt>
                <c:pt idx="480">
                  <c:v>-313158.79656783398</c:v>
                </c:pt>
                <c:pt idx="481">
                  <c:v>-314394.0000720059</c:v>
                </c:pt>
                <c:pt idx="482">
                  <c:v>-315630.43681098137</c:v>
                </c:pt>
                <c:pt idx="483">
                  <c:v>-316868.10038269148</c:v>
                </c:pt>
                <c:pt idx="484">
                  <c:v>-318106.98442882276</c:v>
                </c:pt>
                <c:pt idx="485">
                  <c:v>-319347.08263452572</c:v>
                </c:pt>
                <c:pt idx="486">
                  <c:v>-320588.38872792036</c:v>
                </c:pt>
                <c:pt idx="487">
                  <c:v>-321830.89647988277</c:v>
                </c:pt>
                <c:pt idx="488">
                  <c:v>-323074.59970363986</c:v>
                </c:pt>
                <c:pt idx="489">
                  <c:v>-324319.49225437804</c:v>
                </c:pt>
                <c:pt idx="490">
                  <c:v>-325565.56802887167</c:v>
                </c:pt>
                <c:pt idx="491">
                  <c:v>-326812.82096523594</c:v>
                </c:pt>
                <c:pt idx="492">
                  <c:v>-328061.24504251487</c:v>
                </c:pt>
                <c:pt idx="493">
                  <c:v>-329310.83428035851</c:v>
                </c:pt>
                <c:pt idx="494">
                  <c:v>-330561.5827386434</c:v>
                </c:pt>
                <c:pt idx="495">
                  <c:v>-331813.4845171388</c:v>
                </c:pt>
                <c:pt idx="496">
                  <c:v>-333066.53375536134</c:v>
                </c:pt>
                <c:pt idx="497">
                  <c:v>-334320.72463188856</c:v>
                </c:pt>
                <c:pt idx="498">
                  <c:v>-335576.05136437621</c:v>
                </c:pt>
                <c:pt idx="499">
                  <c:v>-336832.50820909638</c:v>
                </c:pt>
              </c:numCache>
            </c:numRef>
          </c:yVal>
          <c:smooth val="1"/>
        </c:ser>
        <c:ser>
          <c:idx val="1"/>
          <c:order val="3"/>
          <c:tx>
            <c:v>EVSI(n*)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xVal>
            <c:numRef>
              <c:f>'Input-Graph'!$L$58:$L$59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'Input-Graph'!$M$58:$M$59</c:f>
              <c:numCache>
                <c:formatCode>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1"/>
        </c:ser>
        <c:ser>
          <c:idx val="5"/>
          <c:order val="4"/>
          <c:tx>
            <c:v>Exp. Total Cost(n*)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'Input-Graph'!$L$58:$L$59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'Input-Graph'!$N$58:$N$59</c:f>
              <c:numCache>
                <c:formatCode>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1"/>
        </c:ser>
        <c:ser>
          <c:idx val="6"/>
          <c:order val="5"/>
          <c:tx>
            <c:v>ENG(n*)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'Input-Graph'!$L$58:$L$59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'Input-Graph'!$O$58:$O$59</c:f>
              <c:numCache>
                <c:formatCode>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1"/>
        </c:ser>
        <c:ser>
          <c:idx val="2"/>
          <c:order val="6"/>
          <c:tx>
            <c:v>Optimal Sample Size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'Input-Graph'!$L$59:$L$60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'Input-Graph'!$M$59:$M$60</c:f>
              <c:numCache>
                <c:formatCode>General</c:formatCode>
                <c:ptCount val="2"/>
                <c:pt idx="0" formatCode="#,##0">
                  <c:v>#N/A</c:v>
                </c:pt>
                <c:pt idx="1">
                  <c:v>0</c:v>
                </c:pt>
              </c:numCache>
            </c:numRef>
          </c:yVal>
          <c:smooth val="1"/>
        </c:ser>
        <c:axId val="51986432"/>
        <c:axId val="51989120"/>
      </c:scatterChart>
      <c:valAx>
        <c:axId val="51986432"/>
        <c:scaling>
          <c:orientation val="minMax"/>
          <c:min val="0"/>
        </c:scaling>
        <c:axPos val="b"/>
        <c:numFmt formatCode="#,##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89120"/>
        <c:crossesAt val="0"/>
        <c:crossBetween val="midCat"/>
        <c:minorUnit val="40.6"/>
      </c:valAx>
      <c:valAx>
        <c:axId val="51989120"/>
        <c:scaling>
          <c:orientation val="minMax"/>
          <c:min val="0"/>
        </c:scaling>
        <c:axPos val="l"/>
        <c:numFmt formatCode="#,##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86432"/>
        <c:crossesAt val="0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760116523896069E-2"/>
          <c:y val="3.202328966521107E-2"/>
          <c:w val="0.8593008566236916"/>
          <c:h val="0.150655021834061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0</xdr:rowOff>
    </xdr:from>
    <xdr:to>
      <xdr:col>14</xdr:col>
      <xdr:colOff>581025</xdr:colOff>
      <xdr:row>51</xdr:row>
      <xdr:rowOff>152400</xdr:rowOff>
    </xdr:to>
    <xdr:graphicFrame macro="">
      <xdr:nvGraphicFramePr>
        <xdr:cNvPr id="10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3"/>
  <sheetViews>
    <sheetView tabSelected="1" topLeftCell="F1" workbookViewId="0">
      <selection activeCell="J1" sqref="J1:N1"/>
    </sheetView>
  </sheetViews>
  <sheetFormatPr defaultRowHeight="12.75"/>
  <cols>
    <col min="2" max="2" width="13.140625" bestFit="1" customWidth="1"/>
    <col min="3" max="3" width="13.7109375" customWidth="1"/>
    <col min="4" max="4" width="16.28515625" customWidth="1"/>
    <col min="5" max="5" width="11.28515625" customWidth="1"/>
    <col min="6" max="6" width="13.7109375" bestFit="1" customWidth="1"/>
    <col min="7" max="7" width="3.85546875" customWidth="1"/>
    <col min="8" max="9" width="3.5703125" customWidth="1"/>
    <col min="10" max="10" width="38.42578125" customWidth="1"/>
    <col min="11" max="11" width="15.42578125" customWidth="1"/>
    <col min="13" max="13" width="22" customWidth="1"/>
    <col min="14" max="14" width="8.7109375" customWidth="1"/>
    <col min="15" max="15" width="9.140625" customWidth="1"/>
    <col min="16" max="16" width="8.7109375" customWidth="1"/>
    <col min="17" max="17" width="9.42578125" customWidth="1"/>
    <col min="18" max="18" width="10.5703125" customWidth="1"/>
  </cols>
  <sheetData>
    <row r="1" spans="1:14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J1" s="19" t="s">
        <v>52</v>
      </c>
      <c r="K1" s="19"/>
      <c r="L1" s="19"/>
      <c r="M1" s="19"/>
      <c r="N1" s="19"/>
    </row>
    <row r="2" spans="1:14">
      <c r="A2">
        <f>$K$18</f>
        <v>1</v>
      </c>
      <c r="B2">
        <f>Intermediate!K2*(Intermediate!$Q$7-Intermediate!H2)</f>
        <v>-6.6613292659667422E-10</v>
      </c>
      <c r="C2" s="3">
        <f t="shared" ref="C2:C65" si="0">(A2&gt;0)*($N$11+2*A2*$N$12)</f>
        <v>151500</v>
      </c>
      <c r="D2" s="3">
        <f t="shared" ref="D2:D65" si="1">( ( ( (2*A2/$N$8) + $N$9 )*$N$7 )-A2 )*$K$15</f>
        <v>86.850500000000011</v>
      </c>
      <c r="E2" s="3">
        <f>C2+D2</f>
        <v>151586.8505</v>
      </c>
      <c r="F2" s="3">
        <f>B2-E2</f>
        <v>-151586.85050000067</v>
      </c>
    </row>
    <row r="3" spans="1:14">
      <c r="A3" s="3">
        <f t="shared" ref="A3:A66" si="2" xml:space="preserve"> A2+$K$20</f>
        <v>2</v>
      </c>
      <c r="B3">
        <f>Intermediate!K3*(Intermediate!$Q$7-Intermediate!H3)</f>
        <v>-6.6613203841825452E-10</v>
      </c>
      <c r="C3" s="3">
        <f t="shared" si="0"/>
        <v>153000</v>
      </c>
      <c r="D3" s="3">
        <f t="shared" si="1"/>
        <v>173.70100000000002</v>
      </c>
      <c r="E3" s="3">
        <f t="shared" ref="E3:E23" si="3">C3+D3</f>
        <v>153173.701</v>
      </c>
      <c r="F3" s="3">
        <f t="shared" ref="F3:F23" si="4">B3-E3</f>
        <v>-153173.70100000067</v>
      </c>
      <c r="J3" s="19" t="s">
        <v>31</v>
      </c>
      <c r="K3" s="20"/>
      <c r="L3" s="20"/>
      <c r="M3" s="20"/>
      <c r="N3" s="20"/>
    </row>
    <row r="4" spans="1:14">
      <c r="A4" s="3">
        <f t="shared" si="2"/>
        <v>3</v>
      </c>
      <c r="B4">
        <f>Intermediate!K4*(Intermediate!$Q$7-Intermediate!H4)</f>
        <v>7.8270410153180592E-9</v>
      </c>
      <c r="C4" s="3">
        <f t="shared" si="0"/>
        <v>154500</v>
      </c>
      <c r="D4" s="3">
        <f t="shared" si="1"/>
        <v>260.55150000000003</v>
      </c>
      <c r="E4" s="3">
        <f t="shared" si="3"/>
        <v>154760.5515</v>
      </c>
      <c r="F4" s="3">
        <f t="shared" si="4"/>
        <v>-154760.55149999217</v>
      </c>
    </row>
    <row r="5" spans="1:14">
      <c r="A5" s="3">
        <f t="shared" si="2"/>
        <v>4</v>
      </c>
      <c r="B5">
        <f>Intermediate!K5*(Intermediate!$Q$7-Intermediate!H5)</f>
        <v>1.6115522897486301E-5</v>
      </c>
      <c r="C5" s="3">
        <f t="shared" si="0"/>
        <v>156000</v>
      </c>
      <c r="D5" s="3">
        <f t="shared" si="1"/>
        <v>347.40200000000004</v>
      </c>
      <c r="E5" s="3">
        <f t="shared" si="3"/>
        <v>156347.402</v>
      </c>
      <c r="F5" s="3">
        <f t="shared" si="4"/>
        <v>-156347.40198388448</v>
      </c>
      <c r="J5" s="17" t="s">
        <v>26</v>
      </c>
      <c r="K5" s="18"/>
      <c r="M5" s="17" t="s">
        <v>30</v>
      </c>
      <c r="N5" s="18"/>
    </row>
    <row r="6" spans="1:14">
      <c r="A6" s="3">
        <f t="shared" si="2"/>
        <v>5</v>
      </c>
      <c r="B6">
        <f>Intermediate!K6*(Intermediate!$Q$7-Intermediate!H6)</f>
        <v>1.5078021563419419E-3</v>
      </c>
      <c r="C6" s="3">
        <f t="shared" si="0"/>
        <v>157500</v>
      </c>
      <c r="D6" s="3">
        <f t="shared" si="1"/>
        <v>434.25250000000005</v>
      </c>
      <c r="E6" s="3">
        <f t="shared" si="3"/>
        <v>157934.2525</v>
      </c>
      <c r="F6" s="3">
        <f t="shared" si="4"/>
        <v>-157934.25099219783</v>
      </c>
      <c r="J6" s="15" t="s">
        <v>27</v>
      </c>
      <c r="K6" s="2">
        <v>46</v>
      </c>
      <c r="M6" s="15" t="s">
        <v>34</v>
      </c>
      <c r="N6" s="11">
        <v>25</v>
      </c>
    </row>
    <row r="7" spans="1:14">
      <c r="A7" s="3">
        <f t="shared" si="2"/>
        <v>6</v>
      </c>
      <c r="B7">
        <f>Intermediate!K7*(Intermediate!$Q$7-Intermediate!H7)</f>
        <v>3.2274622235846984E-2</v>
      </c>
      <c r="C7" s="3">
        <f t="shared" si="0"/>
        <v>159000</v>
      </c>
      <c r="D7" s="3">
        <f t="shared" si="1"/>
        <v>521.10300000000007</v>
      </c>
      <c r="E7" s="3">
        <f t="shared" si="3"/>
        <v>159521.103</v>
      </c>
      <c r="F7" s="3">
        <f t="shared" si="4"/>
        <v>-159521.07072537777</v>
      </c>
      <c r="J7" s="15" t="s">
        <v>28</v>
      </c>
      <c r="K7" s="2">
        <v>50</v>
      </c>
      <c r="M7" s="15" t="s">
        <v>35</v>
      </c>
      <c r="N7" s="11">
        <v>60000</v>
      </c>
    </row>
    <row r="8" spans="1:14">
      <c r="A8" s="3">
        <f t="shared" si="2"/>
        <v>7</v>
      </c>
      <c r="B8">
        <f>Intermediate!K8*(Intermediate!$Q$7-Intermediate!H8)</f>
        <v>0.29537723991532738</v>
      </c>
      <c r="C8" s="3">
        <f t="shared" si="0"/>
        <v>160500</v>
      </c>
      <c r="D8" s="3">
        <f t="shared" si="1"/>
        <v>607.95350000000008</v>
      </c>
      <c r="E8" s="3">
        <f t="shared" si="3"/>
        <v>161107.9535</v>
      </c>
      <c r="F8" s="3">
        <f t="shared" si="4"/>
        <v>-161107.6581227601</v>
      </c>
      <c r="J8" s="15" t="s">
        <v>32</v>
      </c>
      <c r="K8" s="2">
        <v>1.4394</v>
      </c>
      <c r="M8" s="15" t="s">
        <v>36</v>
      </c>
      <c r="N8" s="11">
        <f>N7</f>
        <v>60000</v>
      </c>
    </row>
    <row r="9" spans="1:14">
      <c r="A9" s="3">
        <f t="shared" si="2"/>
        <v>8</v>
      </c>
      <c r="B9">
        <f>Intermediate!K9*(Intermediate!$Q$7-Intermediate!H9)</f>
        <v>1.5829258526655945</v>
      </c>
      <c r="C9" s="3">
        <f t="shared" si="0"/>
        <v>162000</v>
      </c>
      <c r="D9" s="3">
        <f t="shared" si="1"/>
        <v>694.80400000000009</v>
      </c>
      <c r="E9" s="3">
        <f t="shared" si="3"/>
        <v>162694.804</v>
      </c>
      <c r="F9" s="3">
        <f t="shared" si="4"/>
        <v>-162693.22107414732</v>
      </c>
      <c r="J9" s="15" t="s">
        <v>53</v>
      </c>
      <c r="K9" s="2">
        <v>2.5134931599999999</v>
      </c>
      <c r="M9" s="15" t="s">
        <v>37</v>
      </c>
      <c r="N9" s="11">
        <v>0</v>
      </c>
    </row>
    <row r="10" spans="1:14">
      <c r="A10" s="3">
        <f t="shared" si="2"/>
        <v>9</v>
      </c>
      <c r="B10">
        <f>Intermediate!K10*(Intermediate!$Q$7-Intermediate!H10)</f>
        <v>5.9215196140532749</v>
      </c>
      <c r="C10" s="3">
        <f t="shared" si="0"/>
        <v>163500</v>
      </c>
      <c r="D10" s="3">
        <f t="shared" si="1"/>
        <v>781.6545000000001</v>
      </c>
      <c r="E10" s="3">
        <f t="shared" si="3"/>
        <v>164281.6545</v>
      </c>
      <c r="F10" s="3">
        <f t="shared" si="4"/>
        <v>-164275.73298038595</v>
      </c>
      <c r="J10" s="15" t="s">
        <v>33</v>
      </c>
      <c r="K10" s="2">
        <v>-72.456500000000005</v>
      </c>
      <c r="M10" s="1"/>
      <c r="N10" s="10"/>
    </row>
    <row r="11" spans="1:14">
      <c r="A11" s="3">
        <f t="shared" si="2"/>
        <v>10</v>
      </c>
      <c r="B11">
        <f>Intermediate!K11*(Intermediate!$Q$7-Intermediate!H11)</f>
        <v>17.191403663499898</v>
      </c>
      <c r="C11" s="3">
        <f t="shared" si="0"/>
        <v>165000</v>
      </c>
      <c r="D11" s="3">
        <f t="shared" si="1"/>
        <v>868.50500000000011</v>
      </c>
      <c r="E11" s="3">
        <f t="shared" si="3"/>
        <v>165868.505</v>
      </c>
      <c r="F11" s="3">
        <f t="shared" si="4"/>
        <v>-165851.31359633649</v>
      </c>
      <c r="J11" s="15" t="s">
        <v>54</v>
      </c>
      <c r="K11" s="2">
        <v>1932.1563096899999</v>
      </c>
      <c r="M11" s="15" t="s">
        <v>38</v>
      </c>
      <c r="N11" s="11">
        <v>150000</v>
      </c>
    </row>
    <row r="12" spans="1:14">
      <c r="A12" s="3">
        <f t="shared" si="2"/>
        <v>11</v>
      </c>
      <c r="B12">
        <f>Intermediate!K12*(Intermediate!$Q$7-Intermediate!H12)</f>
        <v>41.452934381943258</v>
      </c>
      <c r="C12" s="3">
        <f t="shared" si="0"/>
        <v>166500</v>
      </c>
      <c r="D12" s="3">
        <f t="shared" si="1"/>
        <v>955.35550000000012</v>
      </c>
      <c r="E12" s="3">
        <f t="shared" si="3"/>
        <v>167455.35550000001</v>
      </c>
      <c r="F12" s="3">
        <f t="shared" si="4"/>
        <v>-167413.90256561807</v>
      </c>
      <c r="J12" s="15" t="s">
        <v>55</v>
      </c>
      <c r="K12" s="2">
        <v>2.7519916786097998</v>
      </c>
      <c r="M12" s="15" t="s">
        <v>39</v>
      </c>
      <c r="N12" s="11">
        <v>750</v>
      </c>
    </row>
    <row r="13" spans="1:14">
      <c r="A13" s="3">
        <f t="shared" si="2"/>
        <v>12</v>
      </c>
      <c r="B13">
        <f>Intermediate!K13*(Intermediate!$Q$7-Intermediate!H13)</f>
        <v>86.87712324608917</v>
      </c>
      <c r="C13" s="3">
        <f t="shared" si="0"/>
        <v>168000</v>
      </c>
      <c r="D13" s="3">
        <f t="shared" si="1"/>
        <v>1042.2060000000001</v>
      </c>
      <c r="E13" s="3">
        <f t="shared" si="3"/>
        <v>169042.20600000001</v>
      </c>
      <c r="F13" s="3">
        <f t="shared" si="4"/>
        <v>-168955.32887675392</v>
      </c>
      <c r="M13" s="1"/>
      <c r="N13" s="10"/>
    </row>
    <row r="14" spans="1:14">
      <c r="A14" s="3">
        <f t="shared" si="2"/>
        <v>13</v>
      </c>
      <c r="B14">
        <f>Intermediate!K14*(Intermediate!$Q$7-Intermediate!H14)</f>
        <v>163.34283444143909</v>
      </c>
      <c r="C14" s="3">
        <f t="shared" si="0"/>
        <v>169500</v>
      </c>
      <c r="D14" s="3">
        <f t="shared" si="1"/>
        <v>1129.0565000000001</v>
      </c>
      <c r="E14" s="3">
        <f t="shared" si="3"/>
        <v>170629.05650000001</v>
      </c>
      <c r="F14" s="3">
        <f t="shared" si="4"/>
        <v>-170465.71366555858</v>
      </c>
      <c r="J14" s="13"/>
      <c r="K14" s="8"/>
      <c r="M14" s="15" t="s">
        <v>40</v>
      </c>
      <c r="N14" s="2">
        <v>10</v>
      </c>
    </row>
    <row r="15" spans="1:14">
      <c r="A15" s="3">
        <f t="shared" si="2"/>
        <v>14</v>
      </c>
      <c r="B15">
        <f>Intermediate!K15*(Intermediate!$Q$7-Intermediate!H15)</f>
        <v>281.84002398956773</v>
      </c>
      <c r="C15" s="3">
        <f t="shared" si="0"/>
        <v>171000</v>
      </c>
      <c r="D15" s="3">
        <f t="shared" si="1"/>
        <v>1215.9070000000002</v>
      </c>
      <c r="E15" s="3">
        <f t="shared" si="3"/>
        <v>172215.90700000001</v>
      </c>
      <c r="F15" s="3">
        <f t="shared" si="4"/>
        <v>-171934.06697601045</v>
      </c>
      <c r="J15" s="16" t="s">
        <v>42</v>
      </c>
      <c r="K15" s="5">
        <f>K8*N14-K10</f>
        <v>86.850500000000011</v>
      </c>
    </row>
    <row r="16" spans="1:14">
      <c r="A16" s="3">
        <f t="shared" si="2"/>
        <v>15</v>
      </c>
      <c r="B16">
        <f>Intermediate!K16*(Intermediate!$Q$7-Intermediate!H16)</f>
        <v>453.81920541323456</v>
      </c>
      <c r="C16" s="3">
        <f t="shared" si="0"/>
        <v>172500</v>
      </c>
      <c r="D16" s="3">
        <f t="shared" si="1"/>
        <v>1302.7575000000002</v>
      </c>
      <c r="E16" s="3">
        <f t="shared" si="3"/>
        <v>173802.75750000001</v>
      </c>
      <c r="F16" s="3">
        <f t="shared" si="4"/>
        <v>-173348.93829458678</v>
      </c>
      <c r="J16" s="13" t="s">
        <v>29</v>
      </c>
      <c r="K16" s="5">
        <f>N14*N14*K9+K11-2*N14*K12</f>
        <v>2128.4657921178036</v>
      </c>
      <c r="M16" s="15" t="s">
        <v>41</v>
      </c>
      <c r="N16" s="11">
        <v>0</v>
      </c>
    </row>
    <row r="17" spans="1:18">
      <c r="A17" s="3">
        <f t="shared" si="2"/>
        <v>16</v>
      </c>
      <c r="B17">
        <f>Intermediate!K17*(Intermediate!$Q$7-Intermediate!H17)</f>
        <v>690.58957263162779</v>
      </c>
      <c r="C17" s="3">
        <f t="shared" si="0"/>
        <v>174000</v>
      </c>
      <c r="D17" s="3">
        <f t="shared" si="1"/>
        <v>1389.6080000000002</v>
      </c>
      <c r="E17" s="3">
        <f t="shared" si="3"/>
        <v>175389.60800000001</v>
      </c>
      <c r="F17" s="3">
        <f t="shared" si="4"/>
        <v>-174699.01842736837</v>
      </c>
      <c r="J17" s="16"/>
      <c r="K17" s="12"/>
      <c r="R17" s="3"/>
    </row>
    <row r="18" spans="1:18">
      <c r="A18" s="3">
        <f t="shared" si="2"/>
        <v>17</v>
      </c>
      <c r="B18">
        <f>Intermediate!K18*(Intermediate!$Q$7-Intermediate!H18)</f>
        <v>1002.8236523678864</v>
      </c>
      <c r="C18" s="3">
        <f t="shared" si="0"/>
        <v>175500</v>
      </c>
      <c r="D18" s="3">
        <f t="shared" si="1"/>
        <v>1476.4585000000002</v>
      </c>
      <c r="E18" s="3">
        <f t="shared" si="3"/>
        <v>176976.45850000001</v>
      </c>
      <c r="F18" s="3">
        <f t="shared" si="4"/>
        <v>-175973.63484763211</v>
      </c>
      <c r="J18" s="15" t="s">
        <v>49</v>
      </c>
      <c r="K18" s="2">
        <v>1</v>
      </c>
      <c r="Q18" s="3"/>
      <c r="R18" s="3"/>
    </row>
    <row r="19" spans="1:18">
      <c r="A19" s="3">
        <f t="shared" si="2"/>
        <v>18</v>
      </c>
      <c r="B19">
        <f>Intermediate!K19*(Intermediate!$Q$7-Intermediate!H19)</f>
        <v>1400.1900523342529</v>
      </c>
      <c r="C19" s="3">
        <f t="shared" si="0"/>
        <v>177000</v>
      </c>
      <c r="D19" s="3">
        <f t="shared" si="1"/>
        <v>1563.3090000000002</v>
      </c>
      <c r="E19" s="3">
        <f t="shared" si="3"/>
        <v>178563.30900000001</v>
      </c>
      <c r="F19" s="3">
        <f t="shared" si="4"/>
        <v>-177163.11894766576</v>
      </c>
      <c r="J19" s="14" t="s">
        <v>50</v>
      </c>
      <c r="K19" s="8">
        <f>K18+499*K20</f>
        <v>500</v>
      </c>
      <c r="M19" s="14" t="s">
        <v>43</v>
      </c>
      <c r="N19">
        <f>(F502&gt;0)*(K18 + (F503 - 2)*K20)</f>
        <v>0</v>
      </c>
    </row>
    <row r="20" spans="1:18">
      <c r="A20" s="3">
        <f t="shared" si="2"/>
        <v>19</v>
      </c>
      <c r="B20">
        <f>Intermediate!K20*(Intermediate!$Q$7-Intermediate!H20)</f>
        <v>1891.1117670886097</v>
      </c>
      <c r="C20" s="3">
        <f t="shared" si="0"/>
        <v>178500</v>
      </c>
      <c r="D20" s="3">
        <f t="shared" si="1"/>
        <v>1650.1595000000002</v>
      </c>
      <c r="E20" s="3">
        <f t="shared" si="3"/>
        <v>180150.15950000001</v>
      </c>
      <c r="F20" s="3">
        <f t="shared" si="4"/>
        <v>-178259.04773291139</v>
      </c>
      <c r="J20" s="15" t="s">
        <v>51</v>
      </c>
      <c r="K20" s="4">
        <v>1</v>
      </c>
      <c r="M20" s="14" t="s">
        <v>44</v>
      </c>
      <c r="N20" s="10" t="e">
        <f>VLOOKUP($N$19,$A$2:$B$501,2)</f>
        <v>#N/A</v>
      </c>
    </row>
    <row r="21" spans="1:18">
      <c r="A21" s="3">
        <f t="shared" si="2"/>
        <v>20</v>
      </c>
      <c r="B21">
        <f>Intermediate!K21*(Intermediate!$Q$7-Intermediate!H21)</f>
        <v>2482.6343097254203</v>
      </c>
      <c r="C21" s="3">
        <f t="shared" si="0"/>
        <v>180000</v>
      </c>
      <c r="D21" s="3">
        <f t="shared" si="1"/>
        <v>1737.0100000000002</v>
      </c>
      <c r="E21" s="3">
        <f t="shared" si="3"/>
        <v>181737.01</v>
      </c>
      <c r="F21" s="3">
        <f t="shared" si="4"/>
        <v>-179254.37569027458</v>
      </c>
      <c r="M21" s="14" t="s">
        <v>45</v>
      </c>
      <c r="N21" s="10" t="e">
        <f>VLOOKUP($N$19,$A$2:$C$501,3)</f>
        <v>#N/A</v>
      </c>
    </row>
    <row r="22" spans="1:18">
      <c r="A22" s="3">
        <f t="shared" si="2"/>
        <v>21</v>
      </c>
      <c r="B22">
        <f>Intermediate!K22*(Intermediate!$Q$7-Intermediate!H22)</f>
        <v>3180.3825133917571</v>
      </c>
      <c r="C22" s="3">
        <f t="shared" si="0"/>
        <v>181500</v>
      </c>
      <c r="D22" s="3">
        <f t="shared" si="1"/>
        <v>1823.8605000000002</v>
      </c>
      <c r="E22" s="3">
        <f t="shared" si="3"/>
        <v>183323.86050000001</v>
      </c>
      <c r="F22" s="3">
        <f t="shared" si="4"/>
        <v>-180143.47798660825</v>
      </c>
      <c r="J22" s="13" t="s">
        <v>7</v>
      </c>
      <c r="K22">
        <f>K16*2*((K6*K7)/(K6+K7))</f>
        <v>101988.98587231142</v>
      </c>
      <c r="M22" s="14" t="s">
        <v>46</v>
      </c>
      <c r="N22" s="10" t="e">
        <f>VLOOKUP($N$19,$A$2:$D$501,4)</f>
        <v>#N/A</v>
      </c>
    </row>
    <row r="23" spans="1:18">
      <c r="A23" s="3">
        <f t="shared" si="2"/>
        <v>22</v>
      </c>
      <c r="B23">
        <f>Intermediate!K23*(Intermediate!$Q$7-Intermediate!H23)</f>
        <v>3988.5843153163714</v>
      </c>
      <c r="C23" s="3">
        <f t="shared" si="0"/>
        <v>183000</v>
      </c>
      <c r="D23" s="3">
        <f t="shared" si="1"/>
        <v>1910.7110000000002</v>
      </c>
      <c r="E23" s="3">
        <f t="shared" si="3"/>
        <v>184910.71100000001</v>
      </c>
      <c r="F23" s="3">
        <f t="shared" si="4"/>
        <v>-180922.12668468364</v>
      </c>
      <c r="M23" s="14" t="s">
        <v>47</v>
      </c>
      <c r="N23" s="10" t="e">
        <f>VLOOKUP($N$19,$A$2:$E$501,5)</f>
        <v>#N/A</v>
      </c>
    </row>
    <row r="24" spans="1:18">
      <c r="A24" s="3">
        <f t="shared" si="2"/>
        <v>23</v>
      </c>
      <c r="B24">
        <f>Intermediate!K24*(Intermediate!$Q$7-Intermediate!H24)</f>
        <v>4910.1418778718253</v>
      </c>
      <c r="C24" s="3">
        <f t="shared" si="0"/>
        <v>184500</v>
      </c>
      <c r="D24" s="3">
        <f t="shared" si="1"/>
        <v>1997.5615000000003</v>
      </c>
      <c r="E24" s="3">
        <f t="shared" ref="E24:E87" si="5">C24+D24</f>
        <v>186497.56150000001</v>
      </c>
      <c r="F24" s="3">
        <f t="shared" ref="F24:F87" si="6">B24-E24</f>
        <v>-181587.41962212819</v>
      </c>
      <c r="M24" s="14" t="s">
        <v>48</v>
      </c>
      <c r="N24" s="10" t="e">
        <f>VLOOKUP($N$19,$A$2:$F$501,6)</f>
        <v>#N/A</v>
      </c>
    </row>
    <row r="25" spans="1:18">
      <c r="A25" s="3">
        <f t="shared" si="2"/>
        <v>24</v>
      </c>
      <c r="B25">
        <f>Intermediate!K25*(Intermediate!$Q$7-Intermediate!H25)</f>
        <v>5946.7336021265855</v>
      </c>
      <c r="C25" s="3">
        <f t="shared" si="0"/>
        <v>186000</v>
      </c>
      <c r="D25" s="3">
        <f t="shared" si="1"/>
        <v>2084.4120000000003</v>
      </c>
      <c r="E25" s="3">
        <f t="shared" si="5"/>
        <v>188084.41200000001</v>
      </c>
      <c r="F25" s="3">
        <f t="shared" si="6"/>
        <v>-182137.67839787342</v>
      </c>
    </row>
    <row r="26" spans="1:18">
      <c r="A26" s="3">
        <f t="shared" si="2"/>
        <v>25</v>
      </c>
      <c r="B26">
        <f>Intermediate!K26*(Intermediate!$Q$7-Intermediate!H26)</f>
        <v>7098.9339836781237</v>
      </c>
      <c r="C26" s="3">
        <f t="shared" si="0"/>
        <v>187500</v>
      </c>
      <c r="D26" s="3">
        <f t="shared" si="1"/>
        <v>2171.2625000000003</v>
      </c>
      <c r="E26" s="3">
        <f t="shared" si="5"/>
        <v>189671.26250000001</v>
      </c>
      <c r="F26" s="3">
        <f t="shared" si="6"/>
        <v>-182572.3285163219</v>
      </c>
    </row>
    <row r="27" spans="1:18">
      <c r="A27" s="3">
        <f t="shared" si="2"/>
        <v>26</v>
      </c>
      <c r="B27">
        <f>Intermediate!K27*(Intermediate!$Q$7-Intermediate!H27)</f>
        <v>8366.3414456876963</v>
      </c>
      <c r="C27" s="3">
        <f t="shared" si="0"/>
        <v>189000</v>
      </c>
      <c r="D27" s="3">
        <f t="shared" si="1"/>
        <v>2258.1130000000003</v>
      </c>
      <c r="E27" s="3">
        <f t="shared" si="5"/>
        <v>191258.11300000001</v>
      </c>
      <c r="F27" s="3">
        <f t="shared" si="6"/>
        <v>-182891.77155431232</v>
      </c>
    </row>
    <row r="28" spans="1:18">
      <c r="A28" s="3">
        <f t="shared" si="2"/>
        <v>27</v>
      </c>
      <c r="B28">
        <f>Intermediate!K28*(Intermediate!$Q$7-Intermediate!H28)</f>
        <v>9747.7069907394653</v>
      </c>
      <c r="C28" s="3">
        <f t="shared" si="0"/>
        <v>190500</v>
      </c>
      <c r="D28" s="3">
        <f t="shared" si="1"/>
        <v>2344.9635000000003</v>
      </c>
      <c r="E28" s="3">
        <f t="shared" si="5"/>
        <v>192844.96350000001</v>
      </c>
      <c r="F28" s="3">
        <f t="shared" si="6"/>
        <v>-183097.25650926054</v>
      </c>
    </row>
    <row r="29" spans="1:18">
      <c r="A29" s="3">
        <f t="shared" si="2"/>
        <v>28</v>
      </c>
      <c r="B29">
        <f>Intermediate!K29*(Intermediate!$Q$7-Intermediate!H29)</f>
        <v>11241.058729909495</v>
      </c>
      <c r="C29" s="3">
        <f t="shared" si="0"/>
        <v>192000</v>
      </c>
      <c r="D29" s="3">
        <f t="shared" si="1"/>
        <v>2431.8140000000003</v>
      </c>
      <c r="E29" s="3">
        <f t="shared" si="5"/>
        <v>194431.81400000001</v>
      </c>
      <c r="F29" s="3">
        <f t="shared" si="6"/>
        <v>-183190.75527009051</v>
      </c>
    </row>
    <row r="30" spans="1:18">
      <c r="A30" s="3">
        <f t="shared" si="2"/>
        <v>29</v>
      </c>
      <c r="B30">
        <f>Intermediate!K30*(Intermediate!$Q$7-Intermediate!H30)</f>
        <v>12843.819067135737</v>
      </c>
      <c r="C30" s="3">
        <f t="shared" si="0"/>
        <v>193500</v>
      </c>
      <c r="D30" s="3">
        <f t="shared" si="1"/>
        <v>2518.6645000000003</v>
      </c>
      <c r="E30" s="3">
        <f t="shared" si="5"/>
        <v>196018.66450000001</v>
      </c>
      <c r="F30" s="3">
        <f t="shared" si="6"/>
        <v>-183174.84543286427</v>
      </c>
    </row>
    <row r="31" spans="1:18">
      <c r="A31" s="3">
        <f t="shared" si="2"/>
        <v>30</v>
      </c>
      <c r="B31">
        <f>Intermediate!K31*(Intermediate!$Q$7-Intermediate!H31)</f>
        <v>14552.912628088601</v>
      </c>
      <c r="C31" s="3">
        <f t="shared" si="0"/>
        <v>195000</v>
      </c>
      <c r="D31" s="3">
        <f t="shared" si="1"/>
        <v>2605.5150000000003</v>
      </c>
      <c r="E31" s="3">
        <f t="shared" si="5"/>
        <v>197605.51500000001</v>
      </c>
      <c r="F31" s="3">
        <f t="shared" si="6"/>
        <v>-183052.6023719114</v>
      </c>
    </row>
    <row r="32" spans="1:18">
      <c r="A32" s="3">
        <f t="shared" si="2"/>
        <v>31</v>
      </c>
      <c r="B32">
        <f>Intermediate!K32*(Intermediate!$Q$7-Intermediate!H32)</f>
        <v>16364.863974032907</v>
      </c>
      <c r="C32" s="3">
        <f t="shared" si="0"/>
        <v>196500</v>
      </c>
      <c r="D32" s="3">
        <f t="shared" si="1"/>
        <v>2692.3655000000003</v>
      </c>
      <c r="E32" s="3">
        <f t="shared" si="5"/>
        <v>199192.36550000001</v>
      </c>
      <c r="F32" s="3">
        <f t="shared" si="6"/>
        <v>-182827.50152596712</v>
      </c>
    </row>
    <row r="33" spans="1:6">
      <c r="A33" s="3">
        <f t="shared" si="2"/>
        <v>32</v>
      </c>
      <c r="B33">
        <f>Intermediate!K33*(Intermediate!$Q$7-Intermediate!H33)</f>
        <v>18275.884822431988</v>
      </c>
      <c r="C33" s="3">
        <f t="shared" si="0"/>
        <v>198000</v>
      </c>
      <c r="D33" s="3">
        <f t="shared" si="1"/>
        <v>2779.2160000000003</v>
      </c>
      <c r="E33" s="3">
        <f t="shared" si="5"/>
        <v>200779.21600000001</v>
      </c>
      <c r="F33" s="3">
        <f t="shared" si="6"/>
        <v>-182503.33117756803</v>
      </c>
    </row>
    <row r="34" spans="1:6">
      <c r="A34" s="3">
        <f t="shared" si="2"/>
        <v>33</v>
      </c>
      <c r="B34">
        <f>Intermediate!K34*(Intermediate!$Q$7-Intermediate!H34)</f>
        <v>20281.950961257942</v>
      </c>
      <c r="C34" s="3">
        <f t="shared" si="0"/>
        <v>199500</v>
      </c>
      <c r="D34" s="3">
        <f t="shared" si="1"/>
        <v>2866.0665000000004</v>
      </c>
      <c r="E34" s="3">
        <f t="shared" si="5"/>
        <v>202366.06649999999</v>
      </c>
      <c r="F34" s="3">
        <f t="shared" si="6"/>
        <v>-182084.11553874204</v>
      </c>
    </row>
    <row r="35" spans="1:6">
      <c r="A35" s="3">
        <f t="shared" si="2"/>
        <v>34</v>
      </c>
      <c r="B35">
        <f>Intermediate!K35*(Intermediate!$Q$7-Intermediate!H35)</f>
        <v>22378.869346435327</v>
      </c>
      <c r="C35" s="3">
        <f t="shared" si="0"/>
        <v>201000</v>
      </c>
      <c r="D35" s="3">
        <f t="shared" si="1"/>
        <v>2952.9170000000004</v>
      </c>
      <c r="E35" s="3">
        <f t="shared" si="5"/>
        <v>203952.91699999999</v>
      </c>
      <c r="F35" s="3">
        <f t="shared" si="6"/>
        <v>-181574.04765356466</v>
      </c>
    </row>
    <row r="36" spans="1:6">
      <c r="A36" s="3">
        <f t="shared" si="2"/>
        <v>35</v>
      </c>
      <c r="B36">
        <f>Intermediate!K36*(Intermediate!$Q$7-Intermediate!H36)</f>
        <v>24562.336055165535</v>
      </c>
      <c r="C36" s="3">
        <f t="shared" si="0"/>
        <v>202500</v>
      </c>
      <c r="D36" s="3">
        <f t="shared" si="1"/>
        <v>3039.7675000000004</v>
      </c>
      <c r="E36" s="3">
        <f t="shared" si="5"/>
        <v>205539.76749999999</v>
      </c>
      <c r="F36" s="3">
        <f t="shared" si="6"/>
        <v>-180977.43144483445</v>
      </c>
    </row>
    <row r="37" spans="1:6">
      <c r="A37" s="3">
        <f t="shared" si="2"/>
        <v>36</v>
      </c>
      <c r="B37">
        <f>Intermediate!K37*(Intermediate!$Q$7-Intermediate!H37)</f>
        <v>26827.98586800211</v>
      </c>
      <c r="C37" s="3">
        <f t="shared" si="0"/>
        <v>204000</v>
      </c>
      <c r="D37" s="3">
        <f t="shared" si="1"/>
        <v>3126.6180000000004</v>
      </c>
      <c r="E37" s="3">
        <f t="shared" si="5"/>
        <v>207126.61799999999</v>
      </c>
      <c r="F37" s="3">
        <f t="shared" si="6"/>
        <v>-180298.63213199787</v>
      </c>
    </row>
    <row r="38" spans="1:6">
      <c r="A38" s="3">
        <f t="shared" si="2"/>
        <v>37</v>
      </c>
      <c r="B38">
        <f>Intermediate!K38*(Intermediate!$Q$7-Intermediate!H38)</f>
        <v>29171.434287581411</v>
      </c>
      <c r="C38" s="3">
        <f t="shared" si="0"/>
        <v>205500</v>
      </c>
      <c r="D38" s="3">
        <f t="shared" si="1"/>
        <v>3213.4685000000004</v>
      </c>
      <c r="E38" s="3">
        <f t="shared" si="5"/>
        <v>208713.46849999999</v>
      </c>
      <c r="F38" s="3">
        <f t="shared" si="6"/>
        <v>-179542.03421241857</v>
      </c>
    </row>
    <row r="39" spans="1:6">
      <c r="A39" s="3">
        <f t="shared" si="2"/>
        <v>38</v>
      </c>
      <c r="B39">
        <f>Intermediate!K39*(Intermediate!$Q$7-Intermediate!H39)</f>
        <v>31588.312800674197</v>
      </c>
      <c r="C39" s="3">
        <f t="shared" si="0"/>
        <v>207000</v>
      </c>
      <c r="D39" s="3">
        <f t="shared" si="1"/>
        <v>3300.3190000000004</v>
      </c>
      <c r="E39" s="3">
        <f t="shared" si="5"/>
        <v>210300.31899999999</v>
      </c>
      <c r="F39" s="3">
        <f t="shared" si="6"/>
        <v>-178712.00619932578</v>
      </c>
    </row>
    <row r="40" spans="1:6">
      <c r="A40" s="3">
        <f t="shared" si="2"/>
        <v>39</v>
      </c>
      <c r="B40">
        <f>Intermediate!K40*(Intermediate!$Q$7-Intermediate!H40)</f>
        <v>34074.298158178543</v>
      </c>
      <c r="C40" s="3">
        <f t="shared" si="0"/>
        <v>208500</v>
      </c>
      <c r="D40" s="3">
        <f t="shared" si="1"/>
        <v>3387.1695000000004</v>
      </c>
      <c r="E40" s="3">
        <f t="shared" si="5"/>
        <v>211887.16949999999</v>
      </c>
      <c r="F40" s="3">
        <f t="shared" si="6"/>
        <v>-177812.87134182145</v>
      </c>
    </row>
    <row r="41" spans="1:6">
      <c r="A41" s="3">
        <f t="shared" si="2"/>
        <v>40</v>
      </c>
      <c r="B41">
        <f>Intermediate!K41*(Intermediate!$Q$7-Intermediate!H41)</f>
        <v>36625.136400601783</v>
      </c>
      <c r="C41" s="3">
        <f t="shared" si="0"/>
        <v>210000</v>
      </c>
      <c r="D41" s="3">
        <f t="shared" si="1"/>
        <v>3474.0200000000004</v>
      </c>
      <c r="E41" s="3">
        <f t="shared" si="5"/>
        <v>213474.02</v>
      </c>
      <c r="F41" s="3">
        <f t="shared" si="6"/>
        <v>-176848.88359939819</v>
      </c>
    </row>
    <row r="42" spans="1:6">
      <c r="A42" s="3">
        <f t="shared" si="2"/>
        <v>41</v>
      </c>
      <c r="B42">
        <f>Intermediate!K42*(Intermediate!$Q$7-Intermediate!H42)</f>
        <v>39236.662301337637</v>
      </c>
      <c r="C42" s="3">
        <f t="shared" si="0"/>
        <v>211500</v>
      </c>
      <c r="D42" s="3">
        <f t="shared" si="1"/>
        <v>3560.8705000000004</v>
      </c>
      <c r="E42" s="3">
        <f t="shared" si="5"/>
        <v>215060.87049999999</v>
      </c>
      <c r="F42" s="3">
        <f t="shared" si="6"/>
        <v>-175824.20819866235</v>
      </c>
    </row>
    <row r="43" spans="1:6">
      <c r="A43" s="3">
        <f t="shared" si="2"/>
        <v>42</v>
      </c>
      <c r="B43">
        <f>Intermediate!K43*(Intermediate!$Q$7-Intermediate!H43)</f>
        <v>41904.814837694146</v>
      </c>
      <c r="C43" s="3">
        <f t="shared" si="0"/>
        <v>213000</v>
      </c>
      <c r="D43" s="3">
        <f t="shared" si="1"/>
        <v>3647.7210000000005</v>
      </c>
      <c r="E43" s="3">
        <f t="shared" si="5"/>
        <v>216647.72099999999</v>
      </c>
      <c r="F43" s="3">
        <f t="shared" si="6"/>
        <v>-174742.90616230585</v>
      </c>
    </row>
    <row r="44" spans="1:6">
      <c r="A44" s="3">
        <f t="shared" si="2"/>
        <v>43</v>
      </c>
      <c r="B44">
        <f>Intermediate!K44*(Intermediate!$Q$7-Intermediate!H44)</f>
        <v>44625.649239350998</v>
      </c>
      <c r="C44" s="3">
        <f t="shared" si="0"/>
        <v>214500</v>
      </c>
      <c r="D44" s="3">
        <f t="shared" si="1"/>
        <v>3734.5715000000005</v>
      </c>
      <c r="E44" s="3">
        <f t="shared" si="5"/>
        <v>218234.57149999999</v>
      </c>
      <c r="F44" s="3">
        <f t="shared" si="6"/>
        <v>-173608.92226064898</v>
      </c>
    </row>
    <row r="45" spans="1:6">
      <c r="A45" s="3">
        <f t="shared" si="2"/>
        <v>44</v>
      </c>
      <c r="B45">
        <f>Intermediate!K45*(Intermediate!$Q$7-Intermediate!H45)</f>
        <v>47395.34610529901</v>
      </c>
      <c r="C45" s="3">
        <f t="shared" si="0"/>
        <v>216000</v>
      </c>
      <c r="D45" s="3">
        <f t="shared" si="1"/>
        <v>3821.4220000000005</v>
      </c>
      <c r="E45" s="3">
        <f t="shared" si="5"/>
        <v>219821.42199999999</v>
      </c>
      <c r="F45" s="3">
        <f t="shared" si="6"/>
        <v>-172426.07589470097</v>
      </c>
    </row>
    <row r="46" spans="1:6">
      <c r="A46" s="3">
        <f t="shared" si="2"/>
        <v>45</v>
      </c>
      <c r="B46">
        <f>Intermediate!K46*(Intermediate!$Q$7-Intermediate!H46)</f>
        <v>50210.218022716486</v>
      </c>
      <c r="C46" s="3">
        <f t="shared" si="0"/>
        <v>217500</v>
      </c>
      <c r="D46" s="3">
        <f t="shared" si="1"/>
        <v>3908.2725000000005</v>
      </c>
      <c r="E46" s="3">
        <f t="shared" si="5"/>
        <v>221408.27249999999</v>
      </c>
      <c r="F46" s="3">
        <f t="shared" si="6"/>
        <v>-171198.0544772835</v>
      </c>
    </row>
    <row r="47" spans="1:6">
      <c r="A47" s="3">
        <f t="shared" si="2"/>
        <v>46</v>
      </c>
      <c r="B47">
        <f>Intermediate!K47*(Intermediate!$Q$7-Intermediate!H47)</f>
        <v>53066.71406961343</v>
      </c>
      <c r="C47" s="3">
        <f t="shared" si="0"/>
        <v>219000</v>
      </c>
      <c r="D47" s="3">
        <f t="shared" si="1"/>
        <v>3995.1230000000005</v>
      </c>
      <c r="E47" s="3">
        <f t="shared" si="5"/>
        <v>222995.12299999999</v>
      </c>
      <c r="F47" s="3">
        <f t="shared" si="6"/>
        <v>-169928.40893038656</v>
      </c>
    </row>
    <row r="48" spans="1:6">
      <c r="A48" s="3">
        <f t="shared" si="2"/>
        <v>47</v>
      </c>
      <c r="B48">
        <f>Intermediate!K48*(Intermediate!$Q$7-Intermediate!H48)</f>
        <v>55961.42253688482</v>
      </c>
      <c r="C48" s="3">
        <f t="shared" si="0"/>
        <v>220500</v>
      </c>
      <c r="D48" s="3">
        <f t="shared" si="1"/>
        <v>4081.9735000000005</v>
      </c>
      <c r="E48" s="3">
        <f t="shared" si="5"/>
        <v>224581.97349999999</v>
      </c>
      <c r="F48" s="3">
        <f t="shared" si="6"/>
        <v>-168620.55096311518</v>
      </c>
    </row>
    <row r="49" spans="1:15">
      <c r="A49" s="3">
        <f t="shared" si="2"/>
        <v>48</v>
      </c>
      <c r="B49">
        <f>Intermediate!K49*(Intermediate!$Q$7-Intermediate!H49)</f>
        <v>58891.072159091156</v>
      </c>
      <c r="C49" s="3">
        <f t="shared" si="0"/>
        <v>222000</v>
      </c>
      <c r="D49" s="3">
        <f t="shared" si="1"/>
        <v>4168.8240000000005</v>
      </c>
      <c r="E49" s="3">
        <f t="shared" si="5"/>
        <v>226168.82399999999</v>
      </c>
      <c r="F49" s="3">
        <f t="shared" si="6"/>
        <v>-167277.75184090884</v>
      </c>
    </row>
    <row r="50" spans="1:15">
      <c r="A50" s="3">
        <f t="shared" si="2"/>
        <v>49</v>
      </c>
      <c r="B50">
        <f>Intermediate!K50*(Intermediate!$Q$7-Intermediate!H50)</f>
        <v>61852.532109030573</v>
      </c>
      <c r="C50" s="3">
        <f t="shared" si="0"/>
        <v>223500</v>
      </c>
      <c r="D50" s="3">
        <f t="shared" si="1"/>
        <v>4255.674500000001</v>
      </c>
      <c r="E50" s="3">
        <f t="shared" si="5"/>
        <v>227755.67449999999</v>
      </c>
      <c r="F50" s="3">
        <f t="shared" si="6"/>
        <v>-165903.14239096941</v>
      </c>
    </row>
    <row r="51" spans="1:15">
      <c r="A51" s="3">
        <f t="shared" si="2"/>
        <v>50</v>
      </c>
      <c r="B51">
        <f>Intermediate!K51*(Intermediate!$Q$7-Intermediate!H51)</f>
        <v>64842.810972559018</v>
      </c>
      <c r="C51" s="3">
        <f t="shared" si="0"/>
        <v>225000</v>
      </c>
      <c r="D51" s="3">
        <f t="shared" si="1"/>
        <v>4342.5250000000005</v>
      </c>
      <c r="E51" s="3">
        <f t="shared" si="5"/>
        <v>229342.52499999999</v>
      </c>
      <c r="F51" s="3">
        <f t="shared" si="6"/>
        <v>-164499.71402744099</v>
      </c>
    </row>
    <row r="52" spans="1:15">
      <c r="A52" s="3">
        <f t="shared" si="2"/>
        <v>51</v>
      </c>
      <c r="B52">
        <f>Intermediate!K52*(Intermediate!$Q$7-Intermediate!H52)</f>
        <v>67859.054892074739</v>
      </c>
      <c r="C52" s="3">
        <f t="shared" si="0"/>
        <v>226500</v>
      </c>
      <c r="D52" s="3">
        <f t="shared" si="1"/>
        <v>4429.3755000000001</v>
      </c>
      <c r="E52" s="3">
        <f t="shared" si="5"/>
        <v>230929.37549999999</v>
      </c>
      <c r="F52" s="3">
        <f t="shared" si="6"/>
        <v>-163070.32060792524</v>
      </c>
    </row>
    <row r="53" spans="1:15">
      <c r="A53" s="3">
        <f t="shared" si="2"/>
        <v>52</v>
      </c>
      <c r="B53">
        <f>Intermediate!K53*(Intermediate!$Q$7-Intermediate!H53)</f>
        <v>70898.545040883459</v>
      </c>
      <c r="C53" s="3">
        <f t="shared" si="0"/>
        <v>228000</v>
      </c>
      <c r="D53" s="3">
        <f t="shared" si="1"/>
        <v>4516.2260000000006</v>
      </c>
      <c r="E53" s="3">
        <f t="shared" si="5"/>
        <v>232516.226</v>
      </c>
      <c r="F53" s="3">
        <f t="shared" si="6"/>
        <v>-161617.68095911655</v>
      </c>
    </row>
    <row r="54" spans="1:15">
      <c r="A54" s="3">
        <f t="shared" si="2"/>
        <v>53</v>
      </c>
      <c r="B54">
        <f>Intermediate!K54*(Intermediate!$Q$7-Intermediate!H54)</f>
        <v>73958.694564990466</v>
      </c>
      <c r="C54" s="3">
        <f t="shared" si="0"/>
        <v>229500</v>
      </c>
      <c r="D54" s="3">
        <f t="shared" si="1"/>
        <v>4603.076500000001</v>
      </c>
      <c r="E54" s="3">
        <f t="shared" si="5"/>
        <v>234103.0765</v>
      </c>
      <c r="F54" s="3">
        <f t="shared" si="6"/>
        <v>-160144.38193500953</v>
      </c>
    </row>
    <row r="55" spans="1:15">
      <c r="A55" s="3">
        <f t="shared" si="2"/>
        <v>54</v>
      </c>
      <c r="B55">
        <f>Intermediate!K55*(Intermediate!$Q$7-Intermediate!H55)</f>
        <v>77037.04511033943</v>
      </c>
      <c r="C55" s="3">
        <f t="shared" si="0"/>
        <v>231000</v>
      </c>
      <c r="D55" s="3">
        <f t="shared" si="1"/>
        <v>4689.9270000000006</v>
      </c>
      <c r="E55" s="3">
        <f t="shared" si="5"/>
        <v>235689.927</v>
      </c>
      <c r="F55" s="3">
        <f t="shared" si="6"/>
        <v>-158652.88188966055</v>
      </c>
    </row>
    <row r="56" spans="1:15">
      <c r="A56" s="3">
        <f t="shared" si="2"/>
        <v>55</v>
      </c>
      <c r="B56">
        <f>Intermediate!K56*(Intermediate!$Q$7-Intermediate!H56)</f>
        <v>80131.263035053955</v>
      </c>
      <c r="C56" s="3">
        <f t="shared" si="0"/>
        <v>232500</v>
      </c>
      <c r="D56" s="3">
        <f t="shared" si="1"/>
        <v>4776.7775000000001</v>
      </c>
      <c r="E56" s="3">
        <f t="shared" si="5"/>
        <v>237276.7775</v>
      </c>
      <c r="F56" s="3">
        <f t="shared" si="6"/>
        <v>-157145.51446494606</v>
      </c>
    </row>
    <row r="57" spans="1:15">
      <c r="A57" s="3">
        <f t="shared" si="2"/>
        <v>56</v>
      </c>
      <c r="B57">
        <f>Intermediate!K57*(Intermediate!$Q$7-Intermediate!H57)</f>
        <v>83239.135390730546</v>
      </c>
      <c r="C57" s="3">
        <f t="shared" si="0"/>
        <v>234000</v>
      </c>
      <c r="D57" s="3">
        <f t="shared" si="1"/>
        <v>4863.6280000000006</v>
      </c>
      <c r="E57" s="3">
        <f t="shared" si="5"/>
        <v>238863.628</v>
      </c>
      <c r="F57" s="3">
        <f t="shared" si="6"/>
        <v>-155624.49260926945</v>
      </c>
    </row>
    <row r="58" spans="1:15">
      <c r="A58" s="3">
        <f t="shared" si="2"/>
        <v>57</v>
      </c>
      <c r="B58">
        <f>Intermediate!K58*(Intermediate!$Q$7-Intermediate!H58)</f>
        <v>86358.565743667816</v>
      </c>
      <c r="C58" s="3">
        <f t="shared" si="0"/>
        <v>235500</v>
      </c>
      <c r="D58" s="3">
        <f t="shared" si="1"/>
        <v>4950.4785000000011</v>
      </c>
      <c r="E58" s="3">
        <f t="shared" si="5"/>
        <v>240450.4785</v>
      </c>
      <c r="F58" s="3">
        <f t="shared" si="6"/>
        <v>-154091.9127563322</v>
      </c>
      <c r="L58">
        <v>0</v>
      </c>
      <c r="M58" s="10" t="e">
        <f>N20</f>
        <v>#N/A</v>
      </c>
      <c r="N58" s="10" t="e">
        <f>N23</f>
        <v>#N/A</v>
      </c>
      <c r="O58" s="10" t="e">
        <f>N24</f>
        <v>#N/A</v>
      </c>
    </row>
    <row r="59" spans="1:15">
      <c r="A59" s="3">
        <f t="shared" si="2"/>
        <v>58</v>
      </c>
      <c r="B59">
        <f>Intermediate!K59*(Intermediate!$Q$7-Intermediate!H59)</f>
        <v>89487.569895243345</v>
      </c>
      <c r="C59" s="3">
        <f t="shared" si="0"/>
        <v>237000</v>
      </c>
      <c r="D59" s="3">
        <f t="shared" si="1"/>
        <v>5037.3290000000006</v>
      </c>
      <c r="E59" s="3">
        <f t="shared" si="5"/>
        <v>242037.329</v>
      </c>
      <c r="F59" s="3">
        <f t="shared" si="6"/>
        <v>-152549.75910475664</v>
      </c>
      <c r="L59" s="10">
        <f>N19</f>
        <v>0</v>
      </c>
      <c r="M59" s="10" t="e">
        <f>M58</f>
        <v>#N/A</v>
      </c>
      <c r="N59" s="10" t="e">
        <f>N58</f>
        <v>#N/A</v>
      </c>
      <c r="O59" s="10" t="e">
        <f>O58</f>
        <v>#N/A</v>
      </c>
    </row>
    <row r="60" spans="1:15">
      <c r="A60" s="3">
        <f t="shared" si="2"/>
        <v>59</v>
      </c>
      <c r="B60">
        <f>Intermediate!K60*(Intermediate!$Q$7-Intermediate!H60)</f>
        <v>92624.271551187732</v>
      </c>
      <c r="C60" s="3">
        <f t="shared" si="0"/>
        <v>238500</v>
      </c>
      <c r="D60" s="3">
        <f t="shared" si="1"/>
        <v>5124.1794999999993</v>
      </c>
      <c r="E60" s="3">
        <f t="shared" si="5"/>
        <v>243624.1795</v>
      </c>
      <c r="F60" s="3">
        <f t="shared" si="6"/>
        <v>-150999.90794881227</v>
      </c>
      <c r="L60" s="10">
        <f>L59</f>
        <v>0</v>
      </c>
      <c r="M60">
        <v>0</v>
      </c>
    </row>
    <row r="61" spans="1:15">
      <c r="A61" s="3">
        <f t="shared" si="2"/>
        <v>60</v>
      </c>
      <c r="B61">
        <f>Intermediate!K61*(Intermediate!$Q$7-Intermediate!H61)</f>
        <v>95766.897979827903</v>
      </c>
      <c r="C61" s="3">
        <f t="shared" si="0"/>
        <v>240000</v>
      </c>
      <c r="D61" s="3">
        <f t="shared" si="1"/>
        <v>5211.0300000000007</v>
      </c>
      <c r="E61" s="3">
        <f t="shared" si="5"/>
        <v>245211.03</v>
      </c>
      <c r="F61" s="3">
        <f t="shared" si="6"/>
        <v>-149444.13202017208</v>
      </c>
    </row>
    <row r="62" spans="1:15">
      <c r="A62" s="3">
        <f t="shared" si="2"/>
        <v>61</v>
      </c>
      <c r="B62">
        <f>Intermediate!K62*(Intermediate!$Q$7-Intermediate!H62)</f>
        <v>98913.775693953095</v>
      </c>
      <c r="C62" s="3">
        <f t="shared" si="0"/>
        <v>241500</v>
      </c>
      <c r="D62" s="3">
        <f t="shared" si="1"/>
        <v>5297.8804999999993</v>
      </c>
      <c r="E62" s="3">
        <f t="shared" si="5"/>
        <v>246797.8805</v>
      </c>
      <c r="F62" s="3">
        <f t="shared" si="6"/>
        <v>-147884.1048060469</v>
      </c>
    </row>
    <row r="63" spans="1:15">
      <c r="A63" s="3">
        <f t="shared" si="2"/>
        <v>62</v>
      </c>
      <c r="B63">
        <f>Intermediate!K63*(Intermediate!$Q$7-Intermediate!H63)</f>
        <v>102063.32618296205</v>
      </c>
      <c r="C63" s="3">
        <f t="shared" si="0"/>
        <v>243000</v>
      </c>
      <c r="D63" s="3">
        <f t="shared" si="1"/>
        <v>5384.7310000000007</v>
      </c>
      <c r="E63" s="3">
        <f t="shared" si="5"/>
        <v>248384.731</v>
      </c>
      <c r="F63" s="3">
        <f t="shared" si="6"/>
        <v>-146321.40481703795</v>
      </c>
    </row>
    <row r="64" spans="1:15">
      <c r="A64" s="3">
        <f t="shared" si="2"/>
        <v>63</v>
      </c>
      <c r="B64">
        <f>Intermediate!K64*(Intermediate!$Q$7-Intermediate!H64)</f>
        <v>105214.06171731191</v>
      </c>
      <c r="C64" s="3">
        <f t="shared" si="0"/>
        <v>244500</v>
      </c>
      <c r="D64" s="3">
        <f t="shared" si="1"/>
        <v>5471.5814999999993</v>
      </c>
      <c r="E64" s="3">
        <f t="shared" si="5"/>
        <v>249971.5815</v>
      </c>
      <c r="F64" s="3">
        <f t="shared" si="6"/>
        <v>-144757.51978268809</v>
      </c>
    </row>
    <row r="65" spans="1:6">
      <c r="A65" s="3">
        <f t="shared" si="2"/>
        <v>64</v>
      </c>
      <c r="B65">
        <f>Intermediate!K65*(Intermediate!$Q$7-Intermediate!H65)</f>
        <v>108364.58124324304</v>
      </c>
      <c r="C65" s="3">
        <f t="shared" si="0"/>
        <v>246000</v>
      </c>
      <c r="D65" s="3">
        <f t="shared" si="1"/>
        <v>5558.4320000000007</v>
      </c>
      <c r="E65" s="3">
        <f t="shared" si="5"/>
        <v>251558.432</v>
      </c>
      <c r="F65" s="3">
        <f t="shared" si="6"/>
        <v>-143193.85075675696</v>
      </c>
    </row>
    <row r="66" spans="1:6">
      <c r="A66" s="3">
        <f t="shared" si="2"/>
        <v>65</v>
      </c>
      <c r="B66">
        <f>Intermediate!K66*(Intermediate!$Q$7-Intermediate!H66)</f>
        <v>111513.56638089594</v>
      </c>
      <c r="C66" s="3">
        <f t="shared" ref="C66:C129" si="7">(A66&gt;0)*($N$11+2*A66*$N$12)</f>
        <v>247500</v>
      </c>
      <c r="D66" s="3">
        <f t="shared" ref="D66:D129" si="8">( ( ( (2*A66/$N$8) + $N$9 )*$N$7 )-A66 )*$K$15</f>
        <v>5645.2825000000012</v>
      </c>
      <c r="E66" s="3">
        <f t="shared" si="5"/>
        <v>253145.2825</v>
      </c>
      <c r="F66" s="3">
        <f t="shared" si="6"/>
        <v>-141631.71611910407</v>
      </c>
    </row>
    <row r="67" spans="1:6">
      <c r="A67" s="3">
        <f t="shared" ref="A67:A130" si="9" xml:space="preserve"> A66+$K$20</f>
        <v>66</v>
      </c>
      <c r="B67">
        <f>Intermediate!K67*(Intermediate!$Q$7-Intermediate!H67)</f>
        <v>114659.77753689847</v>
      </c>
      <c r="C67" s="3">
        <f t="shared" si="7"/>
        <v>249000</v>
      </c>
      <c r="D67" s="3">
        <f t="shared" si="8"/>
        <v>5732.1330000000007</v>
      </c>
      <c r="E67" s="3">
        <f t="shared" si="5"/>
        <v>254732.133</v>
      </c>
      <c r="F67" s="3">
        <f t="shared" si="6"/>
        <v>-140072.35546310153</v>
      </c>
    </row>
    <row r="68" spans="1:6">
      <c r="A68" s="3">
        <f t="shared" si="9"/>
        <v>67</v>
      </c>
      <c r="B68">
        <f>Intermediate!K68*(Intermediate!$Q$7-Intermediate!H68)</f>
        <v>117802.05013842396</v>
      </c>
      <c r="C68" s="3">
        <f t="shared" si="7"/>
        <v>250500</v>
      </c>
      <c r="D68" s="3">
        <f t="shared" si="8"/>
        <v>5818.9835000000003</v>
      </c>
      <c r="E68" s="3">
        <f t="shared" si="5"/>
        <v>256318.9835</v>
      </c>
      <c r="F68" s="3">
        <f t="shared" si="6"/>
        <v>-138516.93336157606</v>
      </c>
    </row>
    <row r="69" spans="1:6">
      <c r="A69" s="3">
        <f t="shared" si="9"/>
        <v>68</v>
      </c>
      <c r="B69">
        <f>Intermediate!K69*(Intermediate!$Q$7-Intermediate!H69)</f>
        <v>120939.29099470982</v>
      </c>
      <c r="C69" s="3">
        <f t="shared" si="7"/>
        <v>252000</v>
      </c>
      <c r="D69" s="3">
        <f t="shared" si="8"/>
        <v>5905.8340000000007</v>
      </c>
      <c r="E69" s="3">
        <f t="shared" si="5"/>
        <v>257905.834</v>
      </c>
      <c r="F69" s="3">
        <f t="shared" si="6"/>
        <v>-136966.54300529018</v>
      </c>
    </row>
    <row r="70" spans="1:6">
      <c r="A70" s="3">
        <f t="shared" si="9"/>
        <v>69</v>
      </c>
      <c r="B70">
        <f>Intermediate!K70*(Intermediate!$Q$7-Intermediate!H70)</f>
        <v>124070.4747893154</v>
      </c>
      <c r="C70" s="3">
        <f t="shared" si="7"/>
        <v>253500</v>
      </c>
      <c r="D70" s="3">
        <f t="shared" si="8"/>
        <v>5992.6845000000012</v>
      </c>
      <c r="E70" s="3">
        <f t="shared" si="5"/>
        <v>259492.6845</v>
      </c>
      <c r="F70" s="3">
        <f t="shared" si="6"/>
        <v>-135422.2097106846</v>
      </c>
    </row>
    <row r="71" spans="1:6">
      <c r="A71" s="3">
        <f t="shared" si="9"/>
        <v>70</v>
      </c>
      <c r="B71">
        <f>Intermediate!K71*(Intermediate!$Q$7-Intermediate!H71)</f>
        <v>127194.64070474236</v>
      </c>
      <c r="C71" s="3">
        <f t="shared" si="7"/>
        <v>255000</v>
      </c>
      <c r="D71" s="3">
        <f t="shared" si="8"/>
        <v>6079.5350000000008</v>
      </c>
      <c r="E71" s="3">
        <f t="shared" si="5"/>
        <v>261079.535</v>
      </c>
      <c r="F71" s="3">
        <f t="shared" si="6"/>
        <v>-133884.89429525763</v>
      </c>
    </row>
    <row r="72" spans="1:6">
      <c r="A72" s="3">
        <f t="shared" si="9"/>
        <v>71</v>
      </c>
      <c r="B72">
        <f>Intermediate!K72*(Intermediate!$Q$7-Intermediate!H72)</f>
        <v>130310.88918071678</v>
      </c>
      <c r="C72" s="3">
        <f t="shared" si="7"/>
        <v>256500</v>
      </c>
      <c r="D72" s="3">
        <f t="shared" si="8"/>
        <v>6166.3855000000003</v>
      </c>
      <c r="E72" s="3">
        <f t="shared" si="5"/>
        <v>262666.38549999997</v>
      </c>
      <c r="F72" s="3">
        <f t="shared" si="6"/>
        <v>-132355.49631928321</v>
      </c>
    </row>
    <row r="73" spans="1:6">
      <c r="A73" s="3">
        <f t="shared" si="9"/>
        <v>72</v>
      </c>
      <c r="B73">
        <f>Intermediate!K73*(Intermediate!$Q$7-Intermediate!H73)</f>
        <v>133418.37880458738</v>
      </c>
      <c r="C73" s="3">
        <f t="shared" si="7"/>
        <v>258000</v>
      </c>
      <c r="D73" s="3">
        <f t="shared" si="8"/>
        <v>6253.2360000000008</v>
      </c>
      <c r="E73" s="3">
        <f t="shared" si="5"/>
        <v>264253.23599999998</v>
      </c>
      <c r="F73" s="3">
        <f t="shared" si="6"/>
        <v>-130834.85719541259</v>
      </c>
    </row>
    <row r="74" spans="1:6">
      <c r="A74" s="3">
        <f t="shared" si="9"/>
        <v>73</v>
      </c>
      <c r="B74">
        <f>Intermediate!K74*(Intermediate!$Q$7-Intermediate!H74)</f>
        <v>136516.32333347245</v>
      </c>
      <c r="C74" s="3">
        <f t="shared" si="7"/>
        <v>259500</v>
      </c>
      <c r="D74" s="3">
        <f t="shared" si="8"/>
        <v>6340.0865000000013</v>
      </c>
      <c r="E74" s="3">
        <f t="shared" si="5"/>
        <v>265840.08649999998</v>
      </c>
      <c r="F74" s="3">
        <f t="shared" si="6"/>
        <v>-129323.76316652753</v>
      </c>
    </row>
    <row r="75" spans="1:6">
      <c r="A75" s="3">
        <f t="shared" si="9"/>
        <v>74</v>
      </c>
      <c r="B75">
        <f>Intermediate!K75*(Intermediate!$Q$7-Intermediate!H75)</f>
        <v>139603.98884536795</v>
      </c>
      <c r="C75" s="3">
        <f t="shared" si="7"/>
        <v>261000</v>
      </c>
      <c r="D75" s="3">
        <f t="shared" si="8"/>
        <v>6426.9370000000008</v>
      </c>
      <c r="E75" s="3">
        <f t="shared" si="5"/>
        <v>267426.93699999998</v>
      </c>
      <c r="F75" s="3">
        <f t="shared" si="6"/>
        <v>-127822.94815463203</v>
      </c>
    </row>
    <row r="76" spans="1:6">
      <c r="A76" s="3">
        <f t="shared" si="9"/>
        <v>75</v>
      </c>
      <c r="B76">
        <f>Intermediate!K76*(Intermediate!$Q$7-Intermediate!H76)</f>
        <v>142680.69101709814</v>
      </c>
      <c r="C76" s="3">
        <f t="shared" si="7"/>
        <v>262500</v>
      </c>
      <c r="D76" s="3">
        <f t="shared" si="8"/>
        <v>6513.7875000000004</v>
      </c>
      <c r="E76" s="3">
        <f t="shared" si="5"/>
        <v>269013.78749999998</v>
      </c>
      <c r="F76" s="3">
        <f t="shared" si="6"/>
        <v>-126333.09648290183</v>
      </c>
    </row>
    <row r="77" spans="1:6">
      <c r="A77" s="3">
        <f t="shared" si="9"/>
        <v>76</v>
      </c>
      <c r="B77">
        <f>Intermediate!K77*(Intermediate!$Q$7-Intermediate!H77)</f>
        <v>145745.79252496856</v>
      </c>
      <c r="C77" s="3">
        <f t="shared" si="7"/>
        <v>264000</v>
      </c>
      <c r="D77" s="3">
        <f t="shared" si="8"/>
        <v>6600.6380000000008</v>
      </c>
      <c r="E77" s="3">
        <f t="shared" si="5"/>
        <v>270600.63799999998</v>
      </c>
      <c r="F77" s="3">
        <f t="shared" si="6"/>
        <v>-124854.84547503141</v>
      </c>
    </row>
    <row r="78" spans="1:6">
      <c r="A78" s="3">
        <f t="shared" si="9"/>
        <v>77</v>
      </c>
      <c r="B78">
        <f>Intermediate!K78*(Intermediate!$Q$7-Intermediate!H78)</f>
        <v>148798.70056610802</v>
      </c>
      <c r="C78" s="3">
        <f t="shared" si="7"/>
        <v>265500</v>
      </c>
      <c r="D78" s="3">
        <f t="shared" si="8"/>
        <v>6687.4885000000013</v>
      </c>
      <c r="E78" s="3">
        <f t="shared" si="5"/>
        <v>272187.48849999998</v>
      </c>
      <c r="F78" s="3">
        <f t="shared" si="6"/>
        <v>-123388.78793389196</v>
      </c>
    </row>
    <row r="79" spans="1:6">
      <c r="A79" s="3">
        <f t="shared" si="9"/>
        <v>78</v>
      </c>
      <c r="B79">
        <f>Intermediate!K79*(Intermediate!$Q$7-Intermediate!H79)</f>
        <v>151838.86449579525</v>
      </c>
      <c r="C79" s="3">
        <f t="shared" si="7"/>
        <v>267000</v>
      </c>
      <c r="D79" s="3">
        <f t="shared" si="8"/>
        <v>6774.3390000000009</v>
      </c>
      <c r="E79" s="3">
        <f t="shared" si="5"/>
        <v>273774.33899999998</v>
      </c>
      <c r="F79" s="3">
        <f t="shared" si="6"/>
        <v>-121935.47450420473</v>
      </c>
    </row>
    <row r="80" spans="1:6">
      <c r="A80" s="3">
        <f t="shared" si="9"/>
        <v>79</v>
      </c>
      <c r="B80">
        <f>Intermediate!K80*(Intermediate!$Q$7-Intermediate!H80)</f>
        <v>154865.77357690781</v>
      </c>
      <c r="C80" s="3">
        <f t="shared" si="7"/>
        <v>268500</v>
      </c>
      <c r="D80" s="3">
        <f t="shared" si="8"/>
        <v>6861.1895000000004</v>
      </c>
      <c r="E80" s="3">
        <f t="shared" si="5"/>
        <v>275361.18949999998</v>
      </c>
      <c r="F80" s="3">
        <f t="shared" si="6"/>
        <v>-120495.41592309217</v>
      </c>
    </row>
    <row r="81" spans="1:6">
      <c r="A81" s="3">
        <f t="shared" si="9"/>
        <v>80</v>
      </c>
      <c r="B81">
        <f>Intermediate!K81*(Intermediate!$Q$7-Intermediate!H81)</f>
        <v>157878.95483808123</v>
      </c>
      <c r="C81" s="3">
        <f t="shared" si="7"/>
        <v>270000</v>
      </c>
      <c r="D81" s="3">
        <f t="shared" si="8"/>
        <v>6948.0400000000009</v>
      </c>
      <c r="E81" s="3">
        <f t="shared" si="5"/>
        <v>276948.03999999998</v>
      </c>
      <c r="F81" s="3">
        <f t="shared" si="6"/>
        <v>-119069.08516191875</v>
      </c>
    </row>
    <row r="82" spans="1:6">
      <c r="A82" s="3">
        <f t="shared" si="9"/>
        <v>81</v>
      </c>
      <c r="B82">
        <f>Intermediate!K82*(Intermediate!$Q$7-Intermediate!H82)</f>
        <v>160877.9710358291</v>
      </c>
      <c r="C82" s="3">
        <f t="shared" si="7"/>
        <v>271500</v>
      </c>
      <c r="D82" s="3">
        <f t="shared" si="8"/>
        <v>7034.8905000000013</v>
      </c>
      <c r="E82" s="3">
        <f t="shared" si="5"/>
        <v>278534.89049999998</v>
      </c>
      <c r="F82" s="3">
        <f t="shared" si="6"/>
        <v>-117656.91946417087</v>
      </c>
    </row>
    <row r="83" spans="1:6">
      <c r="A83" s="3">
        <f t="shared" si="9"/>
        <v>82</v>
      </c>
      <c r="B83">
        <f>Intermediate!K83*(Intermediate!$Q$7-Intermediate!H83)</f>
        <v>163862.41871706973</v>
      </c>
      <c r="C83" s="3">
        <f t="shared" si="7"/>
        <v>273000</v>
      </c>
      <c r="D83" s="3">
        <f t="shared" si="8"/>
        <v>7121.7410000000009</v>
      </c>
      <c r="E83" s="3">
        <f t="shared" si="5"/>
        <v>280121.74099999998</v>
      </c>
      <c r="F83" s="3">
        <f t="shared" si="6"/>
        <v>-116259.32228293025</v>
      </c>
    </row>
    <row r="84" spans="1:6">
      <c r="A84" s="3">
        <f t="shared" si="9"/>
        <v>83</v>
      </c>
      <c r="B84">
        <f>Intermediate!K84*(Intermediate!$Q$7-Intermediate!H84)</f>
        <v>166831.92637754945</v>
      </c>
      <c r="C84" s="3">
        <f t="shared" si="7"/>
        <v>274500</v>
      </c>
      <c r="D84" s="3">
        <f t="shared" si="8"/>
        <v>7208.5915000000005</v>
      </c>
      <c r="E84" s="3">
        <f t="shared" si="5"/>
        <v>281708.59149999998</v>
      </c>
      <c r="F84" s="3">
        <f t="shared" si="6"/>
        <v>-114876.66512245053</v>
      </c>
    </row>
    <row r="85" spans="1:6">
      <c r="A85" s="3">
        <f t="shared" si="9"/>
        <v>84</v>
      </c>
      <c r="B85">
        <f>Intermediate!K85*(Intermediate!$Q$7-Intermediate!H85)</f>
        <v>169786.15271256072</v>
      </c>
      <c r="C85" s="3">
        <f t="shared" si="7"/>
        <v>276000</v>
      </c>
      <c r="D85" s="3">
        <f t="shared" si="8"/>
        <v>7295.4420000000009</v>
      </c>
      <c r="E85" s="3">
        <f t="shared" si="5"/>
        <v>283295.44199999998</v>
      </c>
      <c r="F85" s="3">
        <f t="shared" si="6"/>
        <v>-113509.28928743926</v>
      </c>
    </row>
    <row r="86" spans="1:6">
      <c r="A86" s="3">
        <f t="shared" si="9"/>
        <v>85</v>
      </c>
      <c r="B86">
        <f>Intermediate!K86*(Intermediate!$Q$7-Intermediate!H86)</f>
        <v>172724.78495558779</v>
      </c>
      <c r="C86" s="3">
        <f t="shared" si="7"/>
        <v>277500</v>
      </c>
      <c r="D86" s="3">
        <f t="shared" si="8"/>
        <v>7382.2925000000014</v>
      </c>
      <c r="E86" s="3">
        <f t="shared" si="5"/>
        <v>284882.29249999998</v>
      </c>
      <c r="F86" s="3">
        <f t="shared" si="6"/>
        <v>-112157.50754441219</v>
      </c>
    </row>
    <row r="87" spans="1:6">
      <c r="A87" s="3">
        <f t="shared" si="9"/>
        <v>86</v>
      </c>
      <c r="B87">
        <f>Intermediate!K87*(Intermediate!$Q$7-Intermediate!H87)</f>
        <v>175647.5373009741</v>
      </c>
      <c r="C87" s="3">
        <f t="shared" si="7"/>
        <v>279000</v>
      </c>
      <c r="D87" s="3">
        <f t="shared" si="8"/>
        <v>7469.1430000000009</v>
      </c>
      <c r="E87" s="3">
        <f t="shared" si="5"/>
        <v>286469.14299999998</v>
      </c>
      <c r="F87" s="3">
        <f t="shared" si="6"/>
        <v>-110821.60569902588</v>
      </c>
    </row>
    <row r="88" spans="1:6">
      <c r="A88" s="3">
        <f t="shared" si="9"/>
        <v>87</v>
      </c>
      <c r="B88">
        <f>Intermediate!K88*(Intermediate!$Q$7-Intermediate!H88)</f>
        <v>178554.1494070999</v>
      </c>
      <c r="C88" s="3">
        <f t="shared" si="7"/>
        <v>280500</v>
      </c>
      <c r="D88" s="3">
        <f t="shared" si="8"/>
        <v>7555.9935000000005</v>
      </c>
      <c r="E88" s="3">
        <f t="shared" ref="E88:E151" si="10">C88+D88</f>
        <v>288055.99349999998</v>
      </c>
      <c r="F88" s="3">
        <f t="shared" ref="F88:F151" si="11">B88-E88</f>
        <v>-109501.84409290008</v>
      </c>
    </row>
    <row r="89" spans="1:6">
      <c r="A89" s="3">
        <f t="shared" si="9"/>
        <v>88</v>
      </c>
      <c r="B89">
        <f>Intermediate!K89*(Intermediate!$Q$7-Intermediate!H89)</f>
        <v>181444.3849762794</v>
      </c>
      <c r="C89" s="3">
        <f t="shared" si="7"/>
        <v>282000</v>
      </c>
      <c r="D89" s="3">
        <f t="shared" si="8"/>
        <v>7642.844000000001</v>
      </c>
      <c r="E89" s="3">
        <f t="shared" si="10"/>
        <v>289642.84399999998</v>
      </c>
      <c r="F89" s="3">
        <f t="shared" si="11"/>
        <v>-108198.45902372058</v>
      </c>
    </row>
    <row r="90" spans="1:6">
      <c r="A90" s="3">
        <f t="shared" si="9"/>
        <v>89</v>
      </c>
      <c r="B90">
        <f>Intermediate!K90*(Intermediate!$Q$7-Intermediate!H90)</f>
        <v>184318.03040768066</v>
      </c>
      <c r="C90" s="3">
        <f t="shared" si="7"/>
        <v>283500</v>
      </c>
      <c r="D90" s="3">
        <f t="shared" si="8"/>
        <v>7729.6945000000014</v>
      </c>
      <c r="E90" s="3">
        <f t="shared" si="10"/>
        <v>291229.69449999998</v>
      </c>
      <c r="F90" s="3">
        <f t="shared" si="11"/>
        <v>-106911.66409231932</v>
      </c>
    </row>
    <row r="91" spans="1:6">
      <c r="A91" s="3">
        <f t="shared" si="9"/>
        <v>90</v>
      </c>
      <c r="B91">
        <f>Intermediate!K91*(Intermediate!$Q$7-Intermediate!H91)</f>
        <v>187174.89351944989</v>
      </c>
      <c r="C91" s="3">
        <f t="shared" si="7"/>
        <v>285000</v>
      </c>
      <c r="D91" s="3">
        <f t="shared" si="8"/>
        <v>7816.545000000001</v>
      </c>
      <c r="E91" s="3">
        <f t="shared" si="10"/>
        <v>292816.54499999998</v>
      </c>
      <c r="F91" s="3">
        <f t="shared" si="11"/>
        <v>-105641.65148055009</v>
      </c>
    </row>
    <row r="92" spans="1:6">
      <c r="A92" s="3">
        <f t="shared" si="9"/>
        <v>91</v>
      </c>
      <c r="B92">
        <f>Intermediate!K92*(Intermediate!$Q$7-Intermediate!H92)</f>
        <v>190014.80233774584</v>
      </c>
      <c r="C92" s="3">
        <f t="shared" si="7"/>
        <v>286500</v>
      </c>
      <c r="D92" s="3">
        <f t="shared" si="8"/>
        <v>7903.3955000000005</v>
      </c>
      <c r="E92" s="3">
        <f t="shared" si="10"/>
        <v>294403.39549999998</v>
      </c>
      <c r="F92" s="3">
        <f t="shared" si="11"/>
        <v>-104388.59316225414</v>
      </c>
    </row>
    <row r="93" spans="1:6">
      <c r="A93" s="3">
        <f t="shared" si="9"/>
        <v>92</v>
      </c>
      <c r="B93">
        <f>Intermediate!K93*(Intermediate!$Q$7-Intermediate!H93)</f>
        <v>192837.60394816313</v>
      </c>
      <c r="C93" s="3">
        <f t="shared" si="7"/>
        <v>288000</v>
      </c>
      <c r="D93" s="3">
        <f t="shared" si="8"/>
        <v>7990.246000000001</v>
      </c>
      <c r="E93" s="3">
        <f t="shared" si="10"/>
        <v>295990.24599999998</v>
      </c>
      <c r="F93" s="3">
        <f t="shared" si="11"/>
        <v>-103152.64205183685</v>
      </c>
    </row>
    <row r="94" spans="1:6">
      <c r="A94" s="3">
        <f t="shared" si="9"/>
        <v>93</v>
      </c>
      <c r="B94">
        <f>Intermediate!K94*(Intermediate!$Q$7-Intermediate!H94)</f>
        <v>195643.1634075545</v>
      </c>
      <c r="C94" s="3">
        <f t="shared" si="7"/>
        <v>289500</v>
      </c>
      <c r="D94" s="3">
        <f t="shared" si="8"/>
        <v>8077.0965000000015</v>
      </c>
      <c r="E94" s="3">
        <f t="shared" si="10"/>
        <v>297577.09649999999</v>
      </c>
      <c r="F94" s="3">
        <f t="shared" si="11"/>
        <v>-101933.93309244548</v>
      </c>
    </row>
    <row r="95" spans="1:6">
      <c r="A95" s="3">
        <f t="shared" si="9"/>
        <v>94</v>
      </c>
      <c r="B95">
        <f>Intermediate!K95*(Intermediate!$Q$7-Intermediate!H95)</f>
        <v>198431.36271246322</v>
      </c>
      <c r="C95" s="3">
        <f t="shared" si="7"/>
        <v>291000</v>
      </c>
      <c r="D95" s="3">
        <f t="shared" si="8"/>
        <v>8163.947000000001</v>
      </c>
      <c r="E95" s="3">
        <f t="shared" si="10"/>
        <v>299163.94699999999</v>
      </c>
      <c r="F95" s="3">
        <f t="shared" si="11"/>
        <v>-100732.58428753677</v>
      </c>
    </row>
    <row r="96" spans="1:6">
      <c r="A96" s="3">
        <f t="shared" si="9"/>
        <v>95</v>
      </c>
      <c r="B96">
        <f>Intermediate!K96*(Intermediate!$Q$7-Intermediate!H96)</f>
        <v>201202.09982175834</v>
      </c>
      <c r="C96" s="3">
        <f t="shared" si="7"/>
        <v>292500</v>
      </c>
      <c r="D96" s="3">
        <f t="shared" si="8"/>
        <v>8250.7975000000006</v>
      </c>
      <c r="E96" s="3">
        <f t="shared" si="10"/>
        <v>300750.79749999999</v>
      </c>
      <c r="F96" s="3">
        <f t="shared" si="11"/>
        <v>-99548.697678241646</v>
      </c>
    </row>
    <row r="97" spans="1:6">
      <c r="A97" s="3">
        <f t="shared" si="9"/>
        <v>96</v>
      </c>
      <c r="B97">
        <f>Intermediate!K97*(Intermediate!$Q$7-Intermediate!H97)</f>
        <v>203955.28773082924</v>
      </c>
      <c r="C97" s="3">
        <f t="shared" si="7"/>
        <v>294000</v>
      </c>
      <c r="D97" s="3">
        <f t="shared" si="8"/>
        <v>8337.648000000001</v>
      </c>
      <c r="E97" s="3">
        <f t="shared" si="10"/>
        <v>302337.64799999999</v>
      </c>
      <c r="F97" s="3">
        <f t="shared" si="11"/>
        <v>-98382.360269170749</v>
      </c>
    </row>
    <row r="98" spans="1:6">
      <c r="A98" s="3">
        <f t="shared" si="9"/>
        <v>97</v>
      </c>
      <c r="B98">
        <f>Intermediate!K98*(Intermediate!$Q$7-Intermediate!H98)</f>
        <v>206690.85359436373</v>
      </c>
      <c r="C98" s="3">
        <f t="shared" si="7"/>
        <v>295500</v>
      </c>
      <c r="D98" s="3">
        <f t="shared" si="8"/>
        <v>8424.4985000000015</v>
      </c>
      <c r="E98" s="3">
        <f t="shared" si="10"/>
        <v>303924.49849999999</v>
      </c>
      <c r="F98" s="3">
        <f t="shared" si="11"/>
        <v>-97233.644905636262</v>
      </c>
    </row>
    <row r="99" spans="1:6">
      <c r="A99" s="3">
        <f t="shared" si="9"/>
        <v>98</v>
      </c>
      <c r="B99">
        <f>Intermediate!K99*(Intermediate!$Q$7-Intermediate!H99)</f>
        <v>209408.737895395</v>
      </c>
      <c r="C99" s="3">
        <f t="shared" si="7"/>
        <v>297000</v>
      </c>
      <c r="D99" s="3">
        <f t="shared" si="8"/>
        <v>8511.349000000002</v>
      </c>
      <c r="E99" s="3">
        <f t="shared" si="10"/>
        <v>305511.34899999999</v>
      </c>
      <c r="F99" s="3">
        <f t="shared" si="11"/>
        <v>-96102.611104604992</v>
      </c>
    </row>
    <row r="100" spans="1:6">
      <c r="A100" s="3">
        <f t="shared" si="9"/>
        <v>99</v>
      </c>
      <c r="B100">
        <f>Intermediate!K100*(Intermediate!$Q$7-Intermediate!H100)</f>
        <v>212108.89365860287</v>
      </c>
      <c r="C100" s="3">
        <f t="shared" si="7"/>
        <v>298500</v>
      </c>
      <c r="D100" s="3">
        <f t="shared" si="8"/>
        <v>8598.1995000000006</v>
      </c>
      <c r="E100" s="3">
        <f t="shared" si="10"/>
        <v>307098.19949999999</v>
      </c>
      <c r="F100" s="3">
        <f t="shared" si="11"/>
        <v>-94989.305841397116</v>
      </c>
    </row>
    <row r="101" spans="1:6">
      <c r="A101" s="3">
        <f t="shared" si="9"/>
        <v>100</v>
      </c>
      <c r="B101">
        <f>Intermediate!K101*(Intermediate!$Q$7-Intermediate!H101)</f>
        <v>214791.28570490429</v>
      </c>
      <c r="C101" s="3">
        <f t="shared" si="7"/>
        <v>300000</v>
      </c>
      <c r="D101" s="3">
        <f t="shared" si="8"/>
        <v>8685.0500000000011</v>
      </c>
      <c r="E101" s="3">
        <f t="shared" si="10"/>
        <v>308685.05</v>
      </c>
      <c r="F101" s="3">
        <f t="shared" si="11"/>
        <v>-93893.764295095694</v>
      </c>
    </row>
    <row r="102" spans="1:6">
      <c r="A102" s="3">
        <f t="shared" si="9"/>
        <v>101</v>
      </c>
      <c r="B102">
        <f>Intermediate!K102*(Intermediate!$Q$7-Intermediate!H102)</f>
        <v>217455.88994587821</v>
      </c>
      <c r="C102" s="3">
        <f t="shared" si="7"/>
        <v>301500</v>
      </c>
      <c r="D102" s="3">
        <f t="shared" si="8"/>
        <v>8771.9005000000016</v>
      </c>
      <c r="E102" s="3">
        <f t="shared" si="10"/>
        <v>310271.90049999999</v>
      </c>
      <c r="F102" s="3">
        <f t="shared" si="11"/>
        <v>-92816.010554121778</v>
      </c>
    </row>
    <row r="103" spans="1:6">
      <c r="A103" s="3">
        <f t="shared" si="9"/>
        <v>102</v>
      </c>
      <c r="B103">
        <f>Intermediate!K103*(Intermediate!$Q$7-Intermediate!H103)</f>
        <v>220102.69271544344</v>
      </c>
      <c r="C103" s="3">
        <f t="shared" si="7"/>
        <v>303000</v>
      </c>
      <c r="D103" s="3">
        <f t="shared" si="8"/>
        <v>8858.7510000000002</v>
      </c>
      <c r="E103" s="3">
        <f t="shared" si="10"/>
        <v>311858.75099999999</v>
      </c>
      <c r="F103" s="3">
        <f t="shared" si="11"/>
        <v>-91756.058284556551</v>
      </c>
    </row>
    <row r="104" spans="1:6">
      <c r="A104" s="3">
        <f t="shared" si="9"/>
        <v>103</v>
      </c>
      <c r="B104">
        <f>Intermediate!K104*(Intermediate!$Q$7-Intermediate!H104)</f>
        <v>222731.69013750885</v>
      </c>
      <c r="C104" s="3">
        <f t="shared" si="7"/>
        <v>304500</v>
      </c>
      <c r="D104" s="3">
        <f t="shared" si="8"/>
        <v>8945.6015000000007</v>
      </c>
      <c r="E104" s="3">
        <f t="shared" si="10"/>
        <v>313445.60149999999</v>
      </c>
      <c r="F104" s="3">
        <f t="shared" si="11"/>
        <v>-90713.911362491141</v>
      </c>
    </row>
    <row r="105" spans="1:6">
      <c r="A105" s="3">
        <f t="shared" si="9"/>
        <v>104</v>
      </c>
      <c r="B105">
        <f>Intermediate!K105*(Intermediate!$Q$7-Intermediate!H105)</f>
        <v>225342.88752675097</v>
      </c>
      <c r="C105" s="3">
        <f t="shared" si="7"/>
        <v>306000</v>
      </c>
      <c r="D105" s="3">
        <f t="shared" si="8"/>
        <v>9032.4520000000011</v>
      </c>
      <c r="E105" s="3">
        <f t="shared" si="10"/>
        <v>315032.45199999999</v>
      </c>
      <c r="F105" s="3">
        <f t="shared" si="11"/>
        <v>-89689.564473249018</v>
      </c>
    </row>
    <row r="106" spans="1:6">
      <c r="A106" s="3">
        <f t="shared" si="9"/>
        <v>105</v>
      </c>
      <c r="B106">
        <f>Intermediate!K106*(Intermediate!$Q$7-Intermediate!H106)</f>
        <v>227936.29882180231</v>
      </c>
      <c r="C106" s="3">
        <f t="shared" si="7"/>
        <v>307500</v>
      </c>
      <c r="D106" s="3">
        <f t="shared" si="8"/>
        <v>9119.3025000000016</v>
      </c>
      <c r="E106" s="3">
        <f t="shared" si="10"/>
        <v>316619.30249999999</v>
      </c>
      <c r="F106" s="3">
        <f t="shared" si="11"/>
        <v>-88683.003678197681</v>
      </c>
    </row>
    <row r="107" spans="1:6">
      <c r="A107" s="3">
        <f t="shared" si="9"/>
        <v>106</v>
      </c>
      <c r="B107">
        <f>Intermediate!K107*(Intermediate!$Q$7-Intermediate!H107)</f>
        <v>230511.94604852685</v>
      </c>
      <c r="C107" s="3">
        <f t="shared" si="7"/>
        <v>309000</v>
      </c>
      <c r="D107" s="3">
        <f t="shared" si="8"/>
        <v>9206.1530000000021</v>
      </c>
      <c r="E107" s="3">
        <f t="shared" si="10"/>
        <v>318206.15299999999</v>
      </c>
      <c r="F107" s="3">
        <f t="shared" si="11"/>
        <v>-87694.206951473141</v>
      </c>
    </row>
    <row r="108" spans="1:6">
      <c r="A108" s="3">
        <f t="shared" si="9"/>
        <v>107</v>
      </c>
      <c r="B108">
        <f>Intermediate!K108*(Intermediate!$Q$7-Intermediate!H108)</f>
        <v>233069.85881207586</v>
      </c>
      <c r="C108" s="3">
        <f t="shared" si="7"/>
        <v>310500</v>
      </c>
      <c r="D108" s="3">
        <f t="shared" si="8"/>
        <v>9293.0035000000007</v>
      </c>
      <c r="E108" s="3">
        <f t="shared" si="10"/>
        <v>319793.00349999999</v>
      </c>
      <c r="F108" s="3">
        <f t="shared" si="11"/>
        <v>-86723.144687924127</v>
      </c>
    </row>
    <row r="109" spans="1:6">
      <c r="A109" s="3">
        <f t="shared" si="9"/>
        <v>108</v>
      </c>
      <c r="B109">
        <f>Intermediate!K109*(Intermediate!$Q$7-Intermediate!H109)</f>
        <v>235610.07381604071</v>
      </c>
      <c r="C109" s="3">
        <f t="shared" si="7"/>
        <v>312000</v>
      </c>
      <c r="D109" s="3">
        <f t="shared" si="8"/>
        <v>9379.8540000000012</v>
      </c>
      <c r="E109" s="3">
        <f t="shared" si="10"/>
        <v>321379.85399999999</v>
      </c>
      <c r="F109" s="3">
        <f t="shared" si="11"/>
        <v>-85769.780183959287</v>
      </c>
    </row>
    <row r="110" spans="1:6">
      <c r="A110" s="3">
        <f t="shared" si="9"/>
        <v>109</v>
      </c>
      <c r="B110">
        <f>Intermediate!K110*(Intermediate!$Q$7-Intermediate!H110)</f>
        <v>238132.63440751104</v>
      </c>
      <c r="C110" s="3">
        <f t="shared" si="7"/>
        <v>313500</v>
      </c>
      <c r="D110" s="3">
        <f t="shared" si="8"/>
        <v>9466.7045000000016</v>
      </c>
      <c r="E110" s="3">
        <f t="shared" si="10"/>
        <v>322966.70449999999</v>
      </c>
      <c r="F110" s="3">
        <f t="shared" si="11"/>
        <v>-84834.070092488953</v>
      </c>
    </row>
    <row r="111" spans="1:6">
      <c r="A111" s="3">
        <f t="shared" si="9"/>
        <v>110</v>
      </c>
      <c r="B111">
        <f>Intermediate!K111*(Intermediate!$Q$7-Intermediate!H111)</f>
        <v>240637.59014653621</v>
      </c>
      <c r="C111" s="3">
        <f t="shared" si="7"/>
        <v>315000</v>
      </c>
      <c r="D111" s="3">
        <f t="shared" si="8"/>
        <v>9553.5550000000003</v>
      </c>
      <c r="E111" s="3">
        <f t="shared" si="10"/>
        <v>324553.55499999999</v>
      </c>
      <c r="F111" s="3">
        <f t="shared" si="11"/>
        <v>-83915.964853463782</v>
      </c>
    </row>
    <row r="112" spans="1:6">
      <c r="A112" s="3">
        <f t="shared" si="9"/>
        <v>111</v>
      </c>
      <c r="B112">
        <f>Intermediate!K112*(Intermediate!$Q$7-Intermediate!H112)</f>
        <v>243124.9963986238</v>
      </c>
      <c r="C112" s="3">
        <f t="shared" si="7"/>
        <v>316500</v>
      </c>
      <c r="D112" s="3">
        <f t="shared" si="8"/>
        <v>9640.4055000000008</v>
      </c>
      <c r="E112" s="3">
        <f t="shared" si="10"/>
        <v>326140.40549999999</v>
      </c>
      <c r="F112" s="3">
        <f t="shared" si="11"/>
        <v>-83015.409101376194</v>
      </c>
    </row>
    <row r="113" spans="1:6">
      <c r="A113" s="3">
        <f t="shared" si="9"/>
        <v>112</v>
      </c>
      <c r="B113">
        <f>Intermediate!K113*(Intermediate!$Q$7-Intermediate!H113)</f>
        <v>245594.91394922347</v>
      </c>
      <c r="C113" s="3">
        <f t="shared" si="7"/>
        <v>318000</v>
      </c>
      <c r="D113" s="3">
        <f t="shared" si="8"/>
        <v>9727.2560000000012</v>
      </c>
      <c r="E113" s="3">
        <f t="shared" si="10"/>
        <v>327727.25599999999</v>
      </c>
      <c r="F113" s="3">
        <f t="shared" si="11"/>
        <v>-82132.342050776526</v>
      </c>
    </row>
    <row r="114" spans="1:6">
      <c r="A114" s="3">
        <f t="shared" si="9"/>
        <v>113</v>
      </c>
      <c r="B114">
        <f>Intermediate!K114*(Intermediate!$Q$7-Intermediate!H114)</f>
        <v>248047.40863920836</v>
      </c>
      <c r="C114" s="3">
        <f t="shared" si="7"/>
        <v>319500</v>
      </c>
      <c r="D114" s="3">
        <f t="shared" si="8"/>
        <v>9814.1065000000017</v>
      </c>
      <c r="E114" s="3">
        <f t="shared" si="10"/>
        <v>329314.10649999999</v>
      </c>
      <c r="F114" s="3">
        <f t="shared" si="11"/>
        <v>-81266.697860791639</v>
      </c>
    </row>
    <row r="115" spans="1:6">
      <c r="A115" s="3">
        <f t="shared" si="9"/>
        <v>114</v>
      </c>
      <c r="B115">
        <f>Intermediate!K115*(Intermediate!$Q$7-Intermediate!H115)</f>
        <v>250482.55101952652</v>
      </c>
      <c r="C115" s="3">
        <f t="shared" si="7"/>
        <v>321000</v>
      </c>
      <c r="D115" s="3">
        <f t="shared" si="8"/>
        <v>9900.9570000000022</v>
      </c>
      <c r="E115" s="3">
        <f t="shared" si="10"/>
        <v>330900.95699999999</v>
      </c>
      <c r="F115" s="3">
        <f t="shared" si="11"/>
        <v>-80418.405980473472</v>
      </c>
    </row>
    <row r="116" spans="1:6">
      <c r="A116" s="3">
        <f t="shared" si="9"/>
        <v>115</v>
      </c>
      <c r="B116">
        <f>Intermediate!K116*(Intermediate!$Q$7-Intermediate!H116)</f>
        <v>252900.41602514268</v>
      </c>
      <c r="C116" s="3">
        <f t="shared" si="7"/>
        <v>322500</v>
      </c>
      <c r="D116" s="3">
        <f t="shared" si="8"/>
        <v>9987.8075000000008</v>
      </c>
      <c r="E116" s="3">
        <f t="shared" si="10"/>
        <v>332487.8075</v>
      </c>
      <c r="F116" s="3">
        <f t="shared" si="11"/>
        <v>-79587.391474857315</v>
      </c>
    </row>
    <row r="117" spans="1:6">
      <c r="A117" s="3">
        <f t="shared" si="9"/>
        <v>116</v>
      </c>
      <c r="B117">
        <f>Intermediate!K117*(Intermediate!$Q$7-Intermediate!H117)</f>
        <v>255301.08266611415</v>
      </c>
      <c r="C117" s="3">
        <f t="shared" si="7"/>
        <v>324000</v>
      </c>
      <c r="D117" s="3">
        <f t="shared" si="8"/>
        <v>10074.658000000001</v>
      </c>
      <c r="E117" s="3">
        <f t="shared" si="10"/>
        <v>334074.658</v>
      </c>
      <c r="F117" s="3">
        <f t="shared" si="11"/>
        <v>-78773.575333885849</v>
      </c>
    </row>
    <row r="118" spans="1:6">
      <c r="A118" s="3">
        <f t="shared" si="9"/>
        <v>117</v>
      </c>
      <c r="B118">
        <f>Intermediate!K118*(Intermediate!$Q$7-Intermediate!H118)</f>
        <v>257684.63373576978</v>
      </c>
      <c r="C118" s="3">
        <f t="shared" si="7"/>
        <v>325500</v>
      </c>
      <c r="D118" s="3">
        <f t="shared" si="8"/>
        <v>10161.508500000002</v>
      </c>
      <c r="E118" s="3">
        <f t="shared" si="10"/>
        <v>335661.5085</v>
      </c>
      <c r="F118" s="3">
        <f t="shared" si="11"/>
        <v>-77976.874764230219</v>
      </c>
    </row>
    <row r="119" spans="1:6">
      <c r="A119" s="3">
        <f t="shared" si="9"/>
        <v>118</v>
      </c>
      <c r="B119">
        <f>Intermediate!K119*(Intermediate!$Q$7-Intermediate!H119)</f>
        <v>260051.15553446437</v>
      </c>
      <c r="C119" s="3">
        <f t="shared" si="7"/>
        <v>327000</v>
      </c>
      <c r="D119" s="3">
        <f t="shared" si="8"/>
        <v>10248.358999999999</v>
      </c>
      <c r="E119" s="3">
        <f t="shared" si="10"/>
        <v>337248.359</v>
      </c>
      <c r="F119" s="3">
        <f t="shared" si="11"/>
        <v>-77197.203465535626</v>
      </c>
    </row>
    <row r="120" spans="1:6">
      <c r="A120" s="3">
        <f t="shared" si="9"/>
        <v>119</v>
      </c>
      <c r="B120">
        <f>Intermediate!K120*(Intermediate!$Q$7-Intermediate!H120)</f>
        <v>262400.73760867747</v>
      </c>
      <c r="C120" s="3">
        <f t="shared" si="7"/>
        <v>328500</v>
      </c>
      <c r="D120" s="3">
        <f t="shared" si="8"/>
        <v>10335.209500000004</v>
      </c>
      <c r="E120" s="3">
        <f t="shared" si="10"/>
        <v>338835.2095</v>
      </c>
      <c r="F120" s="3">
        <f t="shared" si="11"/>
        <v>-76434.471891322522</v>
      </c>
    </row>
    <row r="121" spans="1:6">
      <c r="A121" s="3">
        <f t="shared" si="9"/>
        <v>120</v>
      </c>
      <c r="B121">
        <f>Intermediate!K121*(Intermediate!$Q$7-Intermediate!H121)</f>
        <v>264733.47250410717</v>
      </c>
      <c r="C121" s="3">
        <f t="shared" si="7"/>
        <v>330000</v>
      </c>
      <c r="D121" s="3">
        <f t="shared" si="8"/>
        <v>10422.060000000001</v>
      </c>
      <c r="E121" s="3">
        <f t="shared" si="10"/>
        <v>340422.06</v>
      </c>
      <c r="F121" s="3">
        <f t="shared" si="11"/>
        <v>-75688.587495892833</v>
      </c>
    </row>
    <row r="122" spans="1:6">
      <c r="A122" s="3">
        <f t="shared" si="9"/>
        <v>121</v>
      </c>
      <c r="B122">
        <f>Intermediate!K122*(Intermediate!$Q$7-Intermediate!H122)</f>
        <v>267049.45553224051</v>
      </c>
      <c r="C122" s="3">
        <f t="shared" si="7"/>
        <v>331500</v>
      </c>
      <c r="D122" s="3">
        <f t="shared" si="8"/>
        <v>10508.910500000002</v>
      </c>
      <c r="E122" s="3">
        <f t="shared" si="10"/>
        <v>342008.9105</v>
      </c>
      <c r="F122" s="3">
        <f t="shared" si="11"/>
        <v>-74959.454967759491</v>
      </c>
    </row>
    <row r="123" spans="1:6">
      <c r="A123" s="3">
        <f t="shared" si="9"/>
        <v>122</v>
      </c>
      <c r="B123">
        <f>Intermediate!K123*(Intermediate!$Q$7-Intermediate!H123)</f>
        <v>269348.7845500097</v>
      </c>
      <c r="C123" s="3">
        <f t="shared" si="7"/>
        <v>333000</v>
      </c>
      <c r="D123" s="3">
        <f t="shared" si="8"/>
        <v>10595.760999999999</v>
      </c>
      <c r="E123" s="3">
        <f t="shared" si="10"/>
        <v>343595.761</v>
      </c>
      <c r="F123" s="3">
        <f t="shared" si="11"/>
        <v>-74246.976449990296</v>
      </c>
    </row>
    <row r="124" spans="1:6">
      <c r="A124" s="3">
        <f t="shared" si="9"/>
        <v>123</v>
      </c>
      <c r="B124">
        <f>Intermediate!K124*(Intermediate!$Q$7-Intermediate!H124)</f>
        <v>271631.55975118268</v>
      </c>
      <c r="C124" s="3">
        <f t="shared" si="7"/>
        <v>334500</v>
      </c>
      <c r="D124" s="3">
        <f t="shared" si="8"/>
        <v>10682.611500000005</v>
      </c>
      <c r="E124" s="3">
        <f t="shared" si="10"/>
        <v>345182.6115</v>
      </c>
      <c r="F124" s="3">
        <f t="shared" si="11"/>
        <v>-73551.051748817321</v>
      </c>
    </row>
    <row r="125" spans="1:6">
      <c r="A125" s="3">
        <f t="shared" si="9"/>
        <v>124</v>
      </c>
      <c r="B125">
        <f>Intermediate!K125*(Intermediate!$Q$7-Intermediate!H125)</f>
        <v>273897.88346939941</v>
      </c>
      <c r="C125" s="3">
        <f t="shared" si="7"/>
        <v>336000</v>
      </c>
      <c r="D125" s="3">
        <f t="shared" si="8"/>
        <v>10769.462000000001</v>
      </c>
      <c r="E125" s="3">
        <f t="shared" si="10"/>
        <v>346769.462</v>
      </c>
      <c r="F125" s="3">
        <f t="shared" si="11"/>
        <v>-72871.578530600586</v>
      </c>
    </row>
    <row r="126" spans="1:6">
      <c r="A126" s="3">
        <f t="shared" si="9"/>
        <v>125</v>
      </c>
      <c r="B126">
        <f>Intermediate!K126*(Intermediate!$Q$7-Intermediate!H126)</f>
        <v>276147.85999225476</v>
      </c>
      <c r="C126" s="3">
        <f t="shared" si="7"/>
        <v>337500</v>
      </c>
      <c r="D126" s="3">
        <f t="shared" si="8"/>
        <v>10856.312500000002</v>
      </c>
      <c r="E126" s="3">
        <f t="shared" si="10"/>
        <v>348356.3125</v>
      </c>
      <c r="F126" s="3">
        <f t="shared" si="11"/>
        <v>-72208.452507745242</v>
      </c>
    </row>
    <row r="127" spans="1:6">
      <c r="A127" s="3">
        <f t="shared" si="9"/>
        <v>126</v>
      </c>
      <c r="B127">
        <f>Intermediate!K127*(Intermediate!$Q$7-Intermediate!H127)</f>
        <v>278381.59538523859</v>
      </c>
      <c r="C127" s="3">
        <f t="shared" si="7"/>
        <v>339000</v>
      </c>
      <c r="D127" s="3">
        <f t="shared" si="8"/>
        <v>10943.162999999999</v>
      </c>
      <c r="E127" s="3">
        <f t="shared" si="10"/>
        <v>349943.163</v>
      </c>
      <c r="F127" s="3">
        <f t="shared" si="11"/>
        <v>-71561.567614761414</v>
      </c>
    </row>
    <row r="128" spans="1:6">
      <c r="A128" s="3">
        <f t="shared" si="9"/>
        <v>127</v>
      </c>
      <c r="B128">
        <f>Intermediate!K128*(Intermediate!$Q$7-Intermediate!H128)</f>
        <v>280599.19732599211</v>
      </c>
      <c r="C128" s="3">
        <f t="shared" si="7"/>
        <v>340500</v>
      </c>
      <c r="D128" s="3">
        <f t="shared" si="8"/>
        <v>11030.013500000005</v>
      </c>
      <c r="E128" s="3">
        <f t="shared" si="10"/>
        <v>351530.0135</v>
      </c>
      <c r="F128" s="3">
        <f t="shared" si="11"/>
        <v>-70930.816174007894</v>
      </c>
    </row>
    <row r="129" spans="1:6">
      <c r="A129" s="3">
        <f t="shared" si="9"/>
        <v>128</v>
      </c>
      <c r="B129">
        <f>Intermediate!K129*(Intermediate!$Q$7-Intermediate!H129)</f>
        <v>282800.77494730381</v>
      </c>
      <c r="C129" s="3">
        <f t="shared" si="7"/>
        <v>342000</v>
      </c>
      <c r="D129" s="3">
        <f t="shared" si="8"/>
        <v>11116.864000000001</v>
      </c>
      <c r="E129" s="3">
        <f t="shared" si="10"/>
        <v>353116.864</v>
      </c>
      <c r="F129" s="3">
        <f t="shared" si="11"/>
        <v>-70316.089052696188</v>
      </c>
    </row>
    <row r="130" spans="1:6">
      <c r="A130" s="3">
        <f t="shared" si="9"/>
        <v>129</v>
      </c>
      <c r="B130">
        <f>Intermediate!K130*(Intermediate!$Q$7-Intermediate!H130)</f>
        <v>284986.4386892842</v>
      </c>
      <c r="C130" s="3">
        <f t="shared" ref="C130:C193" si="12">(A130&gt;0)*($N$11+2*A130*$N$12)</f>
        <v>343500</v>
      </c>
      <c r="D130" s="3">
        <f t="shared" ref="D130:D193" si="13">( ( ( (2*A130/$N$8) + $N$9 )*$N$7 )-A130 )*$K$15</f>
        <v>11203.714500000002</v>
      </c>
      <c r="E130" s="3">
        <f t="shared" si="10"/>
        <v>354703.7145</v>
      </c>
      <c r="F130" s="3">
        <f t="shared" si="11"/>
        <v>-69717.275810715801</v>
      </c>
    </row>
    <row r="131" spans="1:6">
      <c r="A131" s="3">
        <f t="shared" ref="A131:A194" si="14" xml:space="preserve"> A130+$K$20</f>
        <v>130</v>
      </c>
      <c r="B131">
        <f>Intermediate!K131*(Intermediate!$Q$7-Intermediate!H131)</f>
        <v>287156.30015960371</v>
      </c>
      <c r="C131" s="3">
        <f t="shared" si="12"/>
        <v>345000</v>
      </c>
      <c r="D131" s="3">
        <f t="shared" si="13"/>
        <v>11290.565000000002</v>
      </c>
      <c r="E131" s="3">
        <f t="shared" si="10"/>
        <v>356290.565</v>
      </c>
      <c r="F131" s="3">
        <f t="shared" si="11"/>
        <v>-69134.264840396296</v>
      </c>
    </row>
    <row r="132" spans="1:6">
      <c r="A132" s="3">
        <f t="shared" si="14"/>
        <v>131</v>
      </c>
      <c r="B132">
        <f>Intermediate!K132*(Intermediate!$Q$7-Intermediate!H132)</f>
        <v>289310.47200150625</v>
      </c>
      <c r="C132" s="3">
        <f t="shared" si="12"/>
        <v>346500</v>
      </c>
      <c r="D132" s="3">
        <f t="shared" si="13"/>
        <v>11377.415500000001</v>
      </c>
      <c r="E132" s="3">
        <f t="shared" si="10"/>
        <v>357877.4155</v>
      </c>
      <c r="F132" s="3">
        <f t="shared" si="11"/>
        <v>-68566.943498493754</v>
      </c>
    </row>
    <row r="133" spans="1:6">
      <c r="A133" s="3">
        <f t="shared" si="14"/>
        <v>132</v>
      </c>
      <c r="B133">
        <f>Intermediate!K133*(Intermediate!$Q$7-Intermediate!H133)</f>
        <v>291449.06776975951</v>
      </c>
      <c r="C133" s="3">
        <f t="shared" si="12"/>
        <v>348000</v>
      </c>
      <c r="D133" s="3">
        <f t="shared" si="13"/>
        <v>11464.266000000001</v>
      </c>
      <c r="E133" s="3">
        <f t="shared" si="10"/>
        <v>359464.266</v>
      </c>
      <c r="F133" s="3">
        <f t="shared" si="11"/>
        <v>-68015.198230240494</v>
      </c>
    </row>
    <row r="134" spans="1:6">
      <c r="A134" s="3">
        <f t="shared" si="14"/>
        <v>133</v>
      </c>
      <c r="B134">
        <f>Intermediate!K134*(Intermediate!$Q$7-Intermediate!H134)</f>
        <v>293572.20181309344</v>
      </c>
      <c r="C134" s="3">
        <f t="shared" si="12"/>
        <v>349500</v>
      </c>
      <c r="D134" s="3">
        <f t="shared" si="13"/>
        <v>11551.116500000002</v>
      </c>
      <c r="E134" s="3">
        <f t="shared" si="10"/>
        <v>361051.1165</v>
      </c>
      <c r="F134" s="3">
        <f t="shared" si="11"/>
        <v>-67478.914686906559</v>
      </c>
    </row>
    <row r="135" spans="1:6">
      <c r="A135" s="3">
        <f t="shared" si="14"/>
        <v>134</v>
      </c>
      <c r="B135">
        <f>Intermediate!K135*(Intermediate!$Q$7-Intermediate!H135)</f>
        <v>295679.98916370352</v>
      </c>
      <c r="C135" s="3">
        <f t="shared" si="12"/>
        <v>351000</v>
      </c>
      <c r="D135" s="3">
        <f t="shared" si="13"/>
        <v>11637.967000000001</v>
      </c>
      <c r="E135" s="3">
        <f t="shared" si="10"/>
        <v>362637.967</v>
      </c>
      <c r="F135" s="3">
        <f t="shared" si="11"/>
        <v>-66957.977836296486</v>
      </c>
    </row>
    <row r="136" spans="1:6">
      <c r="A136" s="3">
        <f t="shared" si="14"/>
        <v>135</v>
      </c>
      <c r="B136">
        <f>Intermediate!K136*(Intermediate!$Q$7-Intermediate!H136)</f>
        <v>297772.54543301428</v>
      </c>
      <c r="C136" s="3">
        <f t="shared" si="12"/>
        <v>352500</v>
      </c>
      <c r="D136" s="3">
        <f t="shared" si="13"/>
        <v>11724.817500000001</v>
      </c>
      <c r="E136" s="3">
        <f t="shared" si="10"/>
        <v>364224.8175</v>
      </c>
      <c r="F136" s="3">
        <f t="shared" si="11"/>
        <v>-66452.272066985723</v>
      </c>
    </row>
    <row r="137" spans="1:6">
      <c r="A137" s="3">
        <f t="shared" si="14"/>
        <v>136</v>
      </c>
      <c r="B137">
        <f>Intermediate!K137*(Intermediate!$Q$7-Intermediate!H137)</f>
        <v>299849.98671346495</v>
      </c>
      <c r="C137" s="3">
        <f t="shared" si="12"/>
        <v>354000</v>
      </c>
      <c r="D137" s="3">
        <f t="shared" si="13"/>
        <v>11811.668000000001</v>
      </c>
      <c r="E137" s="3">
        <f t="shared" si="10"/>
        <v>365811.66800000001</v>
      </c>
      <c r="F137" s="3">
        <f t="shared" si="11"/>
        <v>-65961.681286535051</v>
      </c>
    </row>
    <row r="138" spans="1:6">
      <c r="A138" s="3">
        <f t="shared" si="14"/>
        <v>137</v>
      </c>
      <c r="B138">
        <f>Intermediate!K138*(Intermediate!$Q$7-Intermediate!H138)</f>
        <v>301912.42948590632</v>
      </c>
      <c r="C138" s="3">
        <f t="shared" si="12"/>
        <v>355500</v>
      </c>
      <c r="D138" s="3">
        <f t="shared" si="13"/>
        <v>11898.518500000002</v>
      </c>
      <c r="E138" s="3">
        <f t="shared" si="10"/>
        <v>367398.51850000001</v>
      </c>
      <c r="F138" s="3">
        <f t="shared" si="11"/>
        <v>-65486.089014093683</v>
      </c>
    </row>
    <row r="139" spans="1:6">
      <c r="A139" s="3">
        <f t="shared" si="14"/>
        <v>138</v>
      </c>
      <c r="B139">
        <f>Intermediate!K139*(Intermediate!$Q$7-Intermediate!H139)</f>
        <v>303959.99053254741</v>
      </c>
      <c r="C139" s="3">
        <f t="shared" si="12"/>
        <v>357000</v>
      </c>
      <c r="D139" s="3">
        <f t="shared" si="13"/>
        <v>11985.369000000002</v>
      </c>
      <c r="E139" s="3">
        <f t="shared" si="10"/>
        <v>368985.36900000001</v>
      </c>
      <c r="F139" s="3">
        <f t="shared" si="11"/>
        <v>-65025.378467452596</v>
      </c>
    </row>
    <row r="140" spans="1:6">
      <c r="A140" s="3">
        <f t="shared" si="14"/>
        <v>139</v>
      </c>
      <c r="B140">
        <f>Intermediate!K140*(Intermediate!$Q$7-Intermediate!H140)</f>
        <v>305992.78685489792</v>
      </c>
      <c r="C140" s="3">
        <f t="shared" si="12"/>
        <v>358500</v>
      </c>
      <c r="D140" s="3">
        <f t="shared" si="13"/>
        <v>12072.219500000001</v>
      </c>
      <c r="E140" s="3">
        <f t="shared" si="10"/>
        <v>370572.21950000001</v>
      </c>
      <c r="F140" s="3">
        <f t="shared" si="11"/>
        <v>-64579.43264510209</v>
      </c>
    </row>
    <row r="141" spans="1:6">
      <c r="A141" s="3">
        <f t="shared" si="14"/>
        <v>140</v>
      </c>
      <c r="B141">
        <f>Intermediate!K141*(Intermediate!$Q$7-Intermediate!H141)</f>
        <v>308010.93559667043</v>
      </c>
      <c r="C141" s="3">
        <f t="shared" si="12"/>
        <v>360000</v>
      </c>
      <c r="D141" s="3">
        <f t="shared" si="13"/>
        <v>12159.070000000002</v>
      </c>
      <c r="E141" s="3">
        <f t="shared" si="10"/>
        <v>372159.07</v>
      </c>
      <c r="F141" s="3">
        <f t="shared" si="11"/>
        <v>-64148.134403329575</v>
      </c>
    </row>
    <row r="142" spans="1:6">
      <c r="A142" s="3">
        <f t="shared" si="14"/>
        <v>141</v>
      </c>
      <c r="B142">
        <f>Intermediate!K142*(Intermediate!$Q$7-Intermediate!H142)</f>
        <v>310014.55397120252</v>
      </c>
      <c r="C142" s="3">
        <f t="shared" si="12"/>
        <v>361500</v>
      </c>
      <c r="D142" s="3">
        <f t="shared" si="13"/>
        <v>12245.920500000002</v>
      </c>
      <c r="E142" s="3">
        <f t="shared" si="10"/>
        <v>373745.92050000001</v>
      </c>
      <c r="F142" s="3">
        <f t="shared" si="11"/>
        <v>-63731.366528797487</v>
      </c>
    </row>
    <row r="143" spans="1:6">
      <c r="A143" s="3">
        <f t="shared" si="14"/>
        <v>142</v>
      </c>
      <c r="B143">
        <f>Intermediate!K143*(Intermediate!$Q$7-Intermediate!H143)</f>
        <v>312003.75919335574</v>
      </c>
      <c r="C143" s="3">
        <f t="shared" si="12"/>
        <v>363000</v>
      </c>
      <c r="D143" s="3">
        <f t="shared" si="13"/>
        <v>12332.771000000001</v>
      </c>
      <c r="E143" s="3">
        <f t="shared" si="10"/>
        <v>375332.77100000001</v>
      </c>
      <c r="F143" s="3">
        <f t="shared" si="11"/>
        <v>-63329.011806644266</v>
      </c>
    </row>
    <row r="144" spans="1:6">
      <c r="A144" s="3">
        <f t="shared" si="14"/>
        <v>143</v>
      </c>
      <c r="B144">
        <f>Intermediate!K144*(Intermediate!$Q$7-Intermediate!H144)</f>
        <v>313978.66841522261</v>
      </c>
      <c r="C144" s="3">
        <f t="shared" si="12"/>
        <v>364500</v>
      </c>
      <c r="D144" s="3">
        <f t="shared" si="13"/>
        <v>12419.621500000001</v>
      </c>
      <c r="E144" s="3">
        <f t="shared" si="10"/>
        <v>376919.62150000001</v>
      </c>
      <c r="F144" s="3">
        <f t="shared" si="11"/>
        <v>-62940.9530847774</v>
      </c>
    </row>
    <row r="145" spans="1:6">
      <c r="A145" s="3">
        <f t="shared" si="14"/>
        <v>144</v>
      </c>
      <c r="B145">
        <f>Intermediate!K145*(Intermediate!$Q$7-Intermediate!H145)</f>
        <v>315939.39866624132</v>
      </c>
      <c r="C145" s="3">
        <f t="shared" si="12"/>
        <v>366000</v>
      </c>
      <c r="D145" s="3">
        <f t="shared" si="13"/>
        <v>12506.472000000002</v>
      </c>
      <c r="E145" s="3">
        <f t="shared" si="10"/>
        <v>378506.47200000001</v>
      </c>
      <c r="F145" s="3">
        <f t="shared" si="11"/>
        <v>-62567.073333758686</v>
      </c>
    </row>
    <row r="146" spans="1:6">
      <c r="A146" s="3">
        <f t="shared" si="14"/>
        <v>145</v>
      </c>
      <c r="B146">
        <f>Intermediate!K146*(Intermediate!$Q$7-Intermediate!H146)</f>
        <v>317886.06679671456</v>
      </c>
      <c r="C146" s="3">
        <f t="shared" si="12"/>
        <v>367500</v>
      </c>
      <c r="D146" s="3">
        <f t="shared" si="13"/>
        <v>12593.322500000002</v>
      </c>
      <c r="E146" s="3">
        <f t="shared" si="10"/>
        <v>380093.32250000001</v>
      </c>
      <c r="F146" s="3">
        <f t="shared" si="11"/>
        <v>-62207.255703285453</v>
      </c>
    </row>
    <row r="147" spans="1:6">
      <c r="A147" s="3">
        <f t="shared" si="14"/>
        <v>146</v>
      </c>
      <c r="B147">
        <f>Intermediate!K147*(Intermediate!$Q$7-Intermediate!H147)</f>
        <v>319818.78942466166</v>
      </c>
      <c r="C147" s="3">
        <f t="shared" si="12"/>
        <v>369000</v>
      </c>
      <c r="D147" s="3">
        <f t="shared" si="13"/>
        <v>12680.173000000003</v>
      </c>
      <c r="E147" s="3">
        <f t="shared" si="10"/>
        <v>381680.17300000001</v>
      </c>
      <c r="F147" s="3">
        <f t="shared" si="11"/>
        <v>-61861.383575338346</v>
      </c>
    </row>
    <row r="148" spans="1:6">
      <c r="A148" s="3">
        <f t="shared" si="14"/>
        <v>147</v>
      </c>
      <c r="B148">
        <f>Intermediate!K148*(Intermediate!$Q$7-Intermediate!H148)</f>
        <v>321737.68288651644</v>
      </c>
      <c r="C148" s="3">
        <f t="shared" si="12"/>
        <v>370500</v>
      </c>
      <c r="D148" s="3">
        <f t="shared" si="13"/>
        <v>12767.023500000001</v>
      </c>
      <c r="E148" s="3">
        <f t="shared" si="10"/>
        <v>383267.02350000001</v>
      </c>
      <c r="F148" s="3">
        <f t="shared" si="11"/>
        <v>-61529.340613483568</v>
      </c>
    </row>
    <row r="149" spans="1:6">
      <c r="A149" s="3">
        <f t="shared" si="14"/>
        <v>148</v>
      </c>
      <c r="B149">
        <f>Intermediate!K149*(Intermediate!$Q$7-Intermediate!H149)</f>
        <v>323642.86319062748</v>
      </c>
      <c r="C149" s="3">
        <f t="shared" si="12"/>
        <v>372000</v>
      </c>
      <c r="D149" s="3">
        <f t="shared" si="13"/>
        <v>12853.874000000002</v>
      </c>
      <c r="E149" s="3">
        <f t="shared" si="10"/>
        <v>384853.87400000001</v>
      </c>
      <c r="F149" s="3">
        <f t="shared" si="11"/>
        <v>-61211.010809372528</v>
      </c>
    </row>
    <row r="150" spans="1:6">
      <c r="A150" s="3">
        <f t="shared" si="14"/>
        <v>149</v>
      </c>
      <c r="B150">
        <f>Intermediate!K150*(Intermediate!$Q$7-Intermediate!H150)</f>
        <v>325534.44597361831</v>
      </c>
      <c r="C150" s="3">
        <f t="shared" si="12"/>
        <v>373500</v>
      </c>
      <c r="D150" s="3">
        <f t="shared" si="13"/>
        <v>12940.724500000002</v>
      </c>
      <c r="E150" s="3">
        <f t="shared" si="10"/>
        <v>386440.72450000001</v>
      </c>
      <c r="F150" s="3">
        <f t="shared" si="11"/>
        <v>-60906.278526381706</v>
      </c>
    </row>
    <row r="151" spans="1:6">
      <c r="A151" s="3">
        <f t="shared" si="14"/>
        <v>150</v>
      </c>
      <c r="B151">
        <f>Intermediate!K151*(Intermediate!$Q$7-Intermediate!H151)</f>
        <v>327412.54646006814</v>
      </c>
      <c r="C151" s="3">
        <f t="shared" si="12"/>
        <v>375000</v>
      </c>
      <c r="D151" s="3">
        <f t="shared" si="13"/>
        <v>13027.575000000001</v>
      </c>
      <c r="E151" s="3">
        <f t="shared" si="10"/>
        <v>388027.57500000001</v>
      </c>
      <c r="F151" s="3">
        <f t="shared" si="11"/>
        <v>-60615.028539931867</v>
      </c>
    </row>
    <row r="152" spans="1:6">
      <c r="A152" s="3">
        <f t="shared" si="14"/>
        <v>151</v>
      </c>
      <c r="B152">
        <f>Intermediate!K152*(Intermediate!$Q$7-Intermediate!H152)</f>
        <v>329277.27942433476</v>
      </c>
      <c r="C152" s="3">
        <f t="shared" si="12"/>
        <v>376500</v>
      </c>
      <c r="D152" s="3">
        <f t="shared" si="13"/>
        <v>13114.425500000001</v>
      </c>
      <c r="E152" s="3">
        <f t="shared" ref="E152:E215" si="15">C152+D152</f>
        <v>389614.42550000001</v>
      </c>
      <c r="F152" s="3">
        <f t="shared" ref="F152:F215" si="16">B152-E152</f>
        <v>-60337.146075665252</v>
      </c>
    </row>
    <row r="153" spans="1:6">
      <c r="A153" s="3">
        <f t="shared" si="14"/>
        <v>152</v>
      </c>
      <c r="B153">
        <f>Intermediate!K153*(Intermediate!$Q$7-Intermediate!H153)</f>
        <v>331128.75915531511</v>
      </c>
      <c r="C153" s="3">
        <f t="shared" si="12"/>
        <v>378000</v>
      </c>
      <c r="D153" s="3">
        <f t="shared" si="13"/>
        <v>13201.276000000002</v>
      </c>
      <c r="E153" s="3">
        <f t="shared" si="15"/>
        <v>391201.27600000001</v>
      </c>
      <c r="F153" s="3">
        <f t="shared" si="16"/>
        <v>-60072.516844684898</v>
      </c>
    </row>
    <row r="154" spans="1:6">
      <c r="A154" s="3">
        <f t="shared" si="14"/>
        <v>153</v>
      </c>
      <c r="B154">
        <f>Intermediate!K154*(Intermediate!$Q$7-Intermediate!H154)</f>
        <v>332967.09942354704</v>
      </c>
      <c r="C154" s="3">
        <f t="shared" si="12"/>
        <v>379500</v>
      </c>
      <c r="D154" s="3">
        <f t="shared" si="13"/>
        <v>13288.126500000002</v>
      </c>
      <c r="E154" s="3">
        <f t="shared" si="15"/>
        <v>392788.12650000001</v>
      </c>
      <c r="F154" s="3">
        <f t="shared" si="16"/>
        <v>-59821.027076452971</v>
      </c>
    </row>
    <row r="155" spans="1:6">
      <c r="A155" s="3">
        <f t="shared" si="14"/>
        <v>154</v>
      </c>
      <c r="B155">
        <f>Intermediate!K155*(Intermediate!$Q$7-Intermediate!H155)</f>
        <v>334792.4134502291</v>
      </c>
      <c r="C155" s="3">
        <f t="shared" si="12"/>
        <v>381000</v>
      </c>
      <c r="D155" s="3">
        <f t="shared" si="13"/>
        <v>13374.977000000003</v>
      </c>
      <c r="E155" s="3">
        <f t="shared" si="15"/>
        <v>394374.97700000001</v>
      </c>
      <c r="F155" s="3">
        <f t="shared" si="16"/>
        <v>-59582.563549770915</v>
      </c>
    </row>
    <row r="156" spans="1:6">
      <c r="A156" s="3">
        <f t="shared" si="14"/>
        <v>155</v>
      </c>
      <c r="B156">
        <f>Intermediate!K156*(Intermediate!$Q$7-Intermediate!H156)</f>
        <v>336604.81387899688</v>
      </c>
      <c r="C156" s="3">
        <f t="shared" si="12"/>
        <v>382500</v>
      </c>
      <c r="D156" s="3">
        <f t="shared" si="13"/>
        <v>13461.827500000001</v>
      </c>
      <c r="E156" s="3">
        <f t="shared" si="15"/>
        <v>395961.82750000001</v>
      </c>
      <c r="F156" s="3">
        <f t="shared" si="16"/>
        <v>-59357.013621003134</v>
      </c>
    </row>
    <row r="157" spans="1:6">
      <c r="A157" s="3">
        <f t="shared" si="14"/>
        <v>156</v>
      </c>
      <c r="B157">
        <f>Intermediate!K157*(Intermediate!$Q$7-Intermediate!H157)</f>
        <v>338404.41274924931</v>
      </c>
      <c r="C157" s="3">
        <f t="shared" si="12"/>
        <v>384000</v>
      </c>
      <c r="D157" s="3">
        <f t="shared" si="13"/>
        <v>13548.678000000002</v>
      </c>
      <c r="E157" s="3">
        <f t="shared" si="15"/>
        <v>397548.67800000001</v>
      </c>
      <c r="F157" s="3">
        <f t="shared" si="16"/>
        <v>-59144.265250750701</v>
      </c>
    </row>
    <row r="158" spans="1:6">
      <c r="A158" s="3">
        <f t="shared" si="14"/>
        <v>157</v>
      </c>
      <c r="B158">
        <f>Intermediate!K158*(Intermediate!$Q$7-Intermediate!H158)</f>
        <v>340191.32147165848</v>
      </c>
      <c r="C158" s="3">
        <f t="shared" si="12"/>
        <v>385500</v>
      </c>
      <c r="D158" s="3">
        <f t="shared" si="13"/>
        <v>13635.528500000002</v>
      </c>
      <c r="E158" s="3">
        <f t="shared" si="15"/>
        <v>399135.52850000001</v>
      </c>
      <c r="F158" s="3">
        <f t="shared" si="16"/>
        <v>-58944.207028341538</v>
      </c>
    </row>
    <row r="159" spans="1:6">
      <c r="A159" s="3">
        <f t="shared" si="14"/>
        <v>158</v>
      </c>
      <c r="B159">
        <f>Intermediate!K159*(Intermediate!$Q$7-Intermediate!H159)</f>
        <v>341965.65080543904</v>
      </c>
      <c r="C159" s="3">
        <f t="shared" si="12"/>
        <v>387000</v>
      </c>
      <c r="D159" s="3">
        <f t="shared" si="13"/>
        <v>13722.379000000001</v>
      </c>
      <c r="E159" s="3">
        <f t="shared" si="15"/>
        <v>400722.37900000002</v>
      </c>
      <c r="F159" s="3">
        <f t="shared" si="16"/>
        <v>-58756.728194560972</v>
      </c>
    </row>
    <row r="160" spans="1:6">
      <c r="A160" s="3">
        <f t="shared" si="14"/>
        <v>159</v>
      </c>
      <c r="B160">
        <f>Intermediate!K160*(Intermediate!$Q$7-Intermediate!H160)</f>
        <v>343727.51083739224</v>
      </c>
      <c r="C160" s="3">
        <f t="shared" si="12"/>
        <v>388500</v>
      </c>
      <c r="D160" s="3">
        <f t="shared" si="13"/>
        <v>13809.229500000001</v>
      </c>
      <c r="E160" s="3">
        <f t="shared" si="15"/>
        <v>402309.22950000002</v>
      </c>
      <c r="F160" s="3">
        <f t="shared" si="16"/>
        <v>-58581.718662607775</v>
      </c>
    </row>
    <row r="161" spans="1:6">
      <c r="A161" s="3">
        <f t="shared" si="14"/>
        <v>160</v>
      </c>
      <c r="B161">
        <f>Intermediate!K161*(Intermediate!$Q$7-Intermediate!H161)</f>
        <v>345477.01096264319</v>
      </c>
      <c r="C161" s="3">
        <f t="shared" si="12"/>
        <v>390000</v>
      </c>
      <c r="D161" s="3">
        <f t="shared" si="13"/>
        <v>13896.080000000002</v>
      </c>
      <c r="E161" s="3">
        <f t="shared" si="15"/>
        <v>403896.08</v>
      </c>
      <c r="F161" s="3">
        <f t="shared" si="16"/>
        <v>-58419.069037356821</v>
      </c>
    </row>
    <row r="162" spans="1:6">
      <c r="A162" s="3">
        <f t="shared" si="14"/>
        <v>161</v>
      </c>
      <c r="B162">
        <f>Intermediate!K162*(Intermediate!$Q$7-Intermediate!H162)</f>
        <v>347214.25986661453</v>
      </c>
      <c r="C162" s="3">
        <f t="shared" si="12"/>
        <v>391500</v>
      </c>
      <c r="D162" s="3">
        <f t="shared" si="13"/>
        <v>13982.930500000002</v>
      </c>
      <c r="E162" s="3">
        <f t="shared" si="15"/>
        <v>405482.93050000002</v>
      </c>
      <c r="F162" s="3">
        <f t="shared" si="16"/>
        <v>-58268.670633385482</v>
      </c>
    </row>
    <row r="163" spans="1:6">
      <c r="A163" s="3">
        <f t="shared" si="14"/>
        <v>162</v>
      </c>
      <c r="B163">
        <f>Intermediate!K163*(Intermediate!$Q$7-Intermediate!H163)</f>
        <v>348939.36550900276</v>
      </c>
      <c r="C163" s="3">
        <f t="shared" si="12"/>
        <v>393000</v>
      </c>
      <c r="D163" s="3">
        <f t="shared" si="13"/>
        <v>14069.781000000003</v>
      </c>
      <c r="E163" s="3">
        <f t="shared" si="15"/>
        <v>407069.78100000002</v>
      </c>
      <c r="F163" s="3">
        <f t="shared" si="16"/>
        <v>-58130.415490997257</v>
      </c>
    </row>
    <row r="164" spans="1:6">
      <c r="A164" s="3">
        <f t="shared" si="14"/>
        <v>163</v>
      </c>
      <c r="B164">
        <f>Intermediate!K164*(Intermediate!$Q$7-Intermediate!H164)</f>
        <v>350652.43510871334</v>
      </c>
      <c r="C164" s="3">
        <f t="shared" si="12"/>
        <v>394500</v>
      </c>
      <c r="D164" s="3">
        <f t="shared" si="13"/>
        <v>14156.631500000001</v>
      </c>
      <c r="E164" s="3">
        <f t="shared" si="15"/>
        <v>408656.63150000002</v>
      </c>
      <c r="F164" s="3">
        <f t="shared" si="16"/>
        <v>-58004.196391286678</v>
      </c>
    </row>
    <row r="165" spans="1:6">
      <c r="A165" s="3">
        <f t="shared" si="14"/>
        <v>164</v>
      </c>
      <c r="B165">
        <f>Intermediate!K165*(Intermediate!$Q$7-Intermediate!H165)</f>
        <v>352353.57513030979</v>
      </c>
      <c r="C165" s="3">
        <f t="shared" si="12"/>
        <v>396000</v>
      </c>
      <c r="D165" s="3">
        <f t="shared" si="13"/>
        <v>14243.482000000002</v>
      </c>
      <c r="E165" s="3">
        <f t="shared" si="15"/>
        <v>410243.48200000002</v>
      </c>
      <c r="F165" s="3">
        <f t="shared" si="16"/>
        <v>-57889.906869690225</v>
      </c>
    </row>
    <row r="166" spans="1:6">
      <c r="A166" s="3">
        <f t="shared" si="14"/>
        <v>165</v>
      </c>
      <c r="B166">
        <f>Intermediate!K166*(Intermediate!$Q$7-Intermediate!H166)</f>
        <v>354042.89127157611</v>
      </c>
      <c r="C166" s="3">
        <f t="shared" si="12"/>
        <v>397500</v>
      </c>
      <c r="D166" s="3">
        <f t="shared" si="13"/>
        <v>14330.332500000002</v>
      </c>
      <c r="E166" s="3">
        <f t="shared" si="15"/>
        <v>411830.33250000002</v>
      </c>
      <c r="F166" s="3">
        <f t="shared" si="16"/>
        <v>-57787.441228423908</v>
      </c>
    </row>
    <row r="167" spans="1:6">
      <c r="A167" s="3">
        <f t="shared" si="14"/>
        <v>166</v>
      </c>
      <c r="B167">
        <f>Intermediate!K167*(Intermediate!$Q$7-Intermediate!H167)</f>
        <v>355720.48845255078</v>
      </c>
      <c r="C167" s="3">
        <f t="shared" si="12"/>
        <v>399000</v>
      </c>
      <c r="D167" s="3">
        <f t="shared" si="13"/>
        <v>14417.183000000001</v>
      </c>
      <c r="E167" s="3">
        <f t="shared" si="15"/>
        <v>413417.18300000002</v>
      </c>
      <c r="F167" s="3">
        <f t="shared" si="16"/>
        <v>-57696.694547449239</v>
      </c>
    </row>
    <row r="168" spans="1:6">
      <c r="A168" s="3">
        <f t="shared" si="14"/>
        <v>167</v>
      </c>
      <c r="B168">
        <f>Intermediate!K168*(Intermediate!$Q$7-Intermediate!H168)</f>
        <v>357386.47080518346</v>
      </c>
      <c r="C168" s="3">
        <f t="shared" si="12"/>
        <v>400500</v>
      </c>
      <c r="D168" s="3">
        <f t="shared" si="13"/>
        <v>14504.033500000001</v>
      </c>
      <c r="E168" s="3">
        <f t="shared" si="15"/>
        <v>415004.03350000002</v>
      </c>
      <c r="F168" s="3">
        <f t="shared" si="16"/>
        <v>-57617.562694816559</v>
      </c>
    </row>
    <row r="169" spans="1:6">
      <c r="A169" s="3">
        <f t="shared" si="14"/>
        <v>168</v>
      </c>
      <c r="B169">
        <f>Intermediate!K169*(Intermediate!$Q$7-Intermediate!H169)</f>
        <v>359040.94166458357</v>
      </c>
      <c r="C169" s="3">
        <f t="shared" si="12"/>
        <v>402000</v>
      </c>
      <c r="D169" s="3">
        <f t="shared" si="13"/>
        <v>14590.884000000002</v>
      </c>
      <c r="E169" s="3">
        <f t="shared" si="15"/>
        <v>416590.88400000002</v>
      </c>
      <c r="F169" s="3">
        <f t="shared" si="16"/>
        <v>-57549.942335416446</v>
      </c>
    </row>
    <row r="170" spans="1:6">
      <c r="A170" s="3">
        <f t="shared" si="14"/>
        <v>169</v>
      </c>
      <c r="B170">
        <f>Intermediate!K170*(Intermediate!$Q$7-Intermediate!H170)</f>
        <v>360684.00356085878</v>
      </c>
      <c r="C170" s="3">
        <f t="shared" si="12"/>
        <v>403500</v>
      </c>
      <c r="D170" s="3">
        <f t="shared" si="13"/>
        <v>14677.734500000002</v>
      </c>
      <c r="E170" s="3">
        <f t="shared" si="15"/>
        <v>418177.73450000002</v>
      </c>
      <c r="F170" s="3">
        <f t="shared" si="16"/>
        <v>-57493.730939141242</v>
      </c>
    </row>
    <row r="171" spans="1:6">
      <c r="A171" s="3">
        <f t="shared" si="14"/>
        <v>170</v>
      </c>
      <c r="B171">
        <f>Intermediate!K171*(Intermediate!$Q$7-Intermediate!H171)</f>
        <v>362315.75821214914</v>
      </c>
      <c r="C171" s="3">
        <f t="shared" si="12"/>
        <v>405000</v>
      </c>
      <c r="D171" s="3">
        <f t="shared" si="13"/>
        <v>14764.585000000003</v>
      </c>
      <c r="E171" s="3">
        <f t="shared" si="15"/>
        <v>419764.58500000002</v>
      </c>
      <c r="F171" s="3">
        <f t="shared" si="16"/>
        <v>-57448.826787850878</v>
      </c>
    </row>
    <row r="172" spans="1:6">
      <c r="A172" s="3">
        <f t="shared" si="14"/>
        <v>171</v>
      </c>
      <c r="B172">
        <f>Intermediate!K172*(Intermediate!$Q$7-Intermediate!H172)</f>
        <v>363936.3065183268</v>
      </c>
      <c r="C172" s="3">
        <f t="shared" si="12"/>
        <v>406500</v>
      </c>
      <c r="D172" s="3">
        <f t="shared" si="13"/>
        <v>14851.435500000001</v>
      </c>
      <c r="E172" s="3">
        <f t="shared" si="15"/>
        <v>421351.43550000002</v>
      </c>
      <c r="F172" s="3">
        <f t="shared" si="16"/>
        <v>-57415.128981673217</v>
      </c>
    </row>
    <row r="173" spans="1:6">
      <c r="A173" s="3">
        <f t="shared" si="14"/>
        <v>172</v>
      </c>
      <c r="B173">
        <f>Intermediate!K173*(Intermediate!$Q$7-Intermediate!H173)</f>
        <v>365545.74855568499</v>
      </c>
      <c r="C173" s="3">
        <f t="shared" si="12"/>
        <v>408000</v>
      </c>
      <c r="D173" s="3">
        <f t="shared" si="13"/>
        <v>14938.286000000002</v>
      </c>
      <c r="E173" s="3">
        <f t="shared" si="15"/>
        <v>422938.28600000002</v>
      </c>
      <c r="F173" s="3">
        <f t="shared" si="16"/>
        <v>-57392.537444315036</v>
      </c>
    </row>
    <row r="174" spans="1:6">
      <c r="A174" s="3">
        <f t="shared" si="14"/>
        <v>173</v>
      </c>
      <c r="B174">
        <f>Intermediate!K174*(Intermediate!$Q$7-Intermediate!H174)</f>
        <v>367144.18357243814</v>
      </c>
      <c r="C174" s="3">
        <f t="shared" si="12"/>
        <v>409500</v>
      </c>
      <c r="D174" s="3">
        <f t="shared" si="13"/>
        <v>15025.136500000002</v>
      </c>
      <c r="E174" s="3">
        <f t="shared" si="15"/>
        <v>424525.13650000002</v>
      </c>
      <c r="F174" s="3">
        <f t="shared" si="16"/>
        <v>-57380.952927561884</v>
      </c>
    </row>
    <row r="175" spans="1:6">
      <c r="A175" s="3">
        <f t="shared" si="14"/>
        <v>174</v>
      </c>
      <c r="B175">
        <f>Intermediate!K175*(Intermediate!$Q$7-Intermediate!H175)</f>
        <v>368731.70998497133</v>
      </c>
      <c r="C175" s="3">
        <f t="shared" si="12"/>
        <v>411000</v>
      </c>
      <c r="D175" s="3">
        <f t="shared" si="13"/>
        <v>15111.987000000001</v>
      </c>
      <c r="E175" s="3">
        <f t="shared" si="15"/>
        <v>426111.98700000002</v>
      </c>
      <c r="F175" s="3">
        <f t="shared" si="16"/>
        <v>-57380.277015028696</v>
      </c>
    </row>
    <row r="176" spans="1:6">
      <c r="A176" s="3">
        <f t="shared" si="14"/>
        <v>175</v>
      </c>
      <c r="B176">
        <f>Intermediate!K176*(Intermediate!$Q$7-Intermediate!H176)</f>
        <v>370308.42537448381</v>
      </c>
      <c r="C176" s="3">
        <f t="shared" si="12"/>
        <v>412500</v>
      </c>
      <c r="D176" s="3">
        <f t="shared" si="13"/>
        <v>15198.837500000001</v>
      </c>
      <c r="E176" s="3">
        <f t="shared" si="15"/>
        <v>427698.83750000002</v>
      </c>
      <c r="F176" s="3">
        <f t="shared" si="16"/>
        <v>-57390.412125516217</v>
      </c>
    </row>
    <row r="177" spans="1:6">
      <c r="A177" s="3">
        <f t="shared" si="14"/>
        <v>176</v>
      </c>
      <c r="B177">
        <f>Intermediate!K177*(Intermediate!$Q$7-Intermediate!H177)</f>
        <v>371874.42648484203</v>
      </c>
      <c r="C177" s="3">
        <f t="shared" si="12"/>
        <v>414000</v>
      </c>
      <c r="D177" s="3">
        <f t="shared" si="13"/>
        <v>15285.688000000002</v>
      </c>
      <c r="E177" s="3">
        <f t="shared" si="15"/>
        <v>429285.68800000002</v>
      </c>
      <c r="F177" s="3">
        <f t="shared" si="16"/>
        <v>-57411.261515157996</v>
      </c>
    </row>
    <row r="178" spans="1:6">
      <c r="A178" s="3">
        <f t="shared" si="14"/>
        <v>177</v>
      </c>
      <c r="B178">
        <f>Intermediate!K178*(Intermediate!$Q$7-Intermediate!H178)</f>
        <v>373429.8092206124</v>
      </c>
      <c r="C178" s="3">
        <f t="shared" si="12"/>
        <v>415500</v>
      </c>
      <c r="D178" s="3">
        <f t="shared" si="13"/>
        <v>15372.538500000002</v>
      </c>
      <c r="E178" s="3">
        <f t="shared" si="15"/>
        <v>430872.53850000002</v>
      </c>
      <c r="F178" s="3">
        <f t="shared" si="16"/>
        <v>-57442.729279387626</v>
      </c>
    </row>
    <row r="179" spans="1:6">
      <c r="A179" s="3">
        <f t="shared" si="14"/>
        <v>178</v>
      </c>
      <c r="B179">
        <f>Intermediate!K179*(Intermediate!$Q$7-Intermediate!H179)</f>
        <v>374974.66864582693</v>
      </c>
      <c r="C179" s="3">
        <f t="shared" si="12"/>
        <v>417000</v>
      </c>
      <c r="D179" s="3">
        <f t="shared" si="13"/>
        <v>15459.389000000003</v>
      </c>
      <c r="E179" s="3">
        <f t="shared" si="15"/>
        <v>432459.38900000002</v>
      </c>
      <c r="F179" s="3">
        <f t="shared" si="16"/>
        <v>-57484.7203541731</v>
      </c>
    </row>
    <row r="180" spans="1:6">
      <c r="A180" s="3">
        <f t="shared" si="14"/>
        <v>179</v>
      </c>
      <c r="B180">
        <f>Intermediate!K180*(Intermediate!$Q$7-Intermediate!H180)</f>
        <v>376509.09898328496</v>
      </c>
      <c r="C180" s="3">
        <f t="shared" si="12"/>
        <v>418500</v>
      </c>
      <c r="D180" s="3">
        <f t="shared" si="13"/>
        <v>15546.239500000001</v>
      </c>
      <c r="E180" s="3">
        <f t="shared" si="15"/>
        <v>434046.23950000003</v>
      </c>
      <c r="F180" s="3">
        <f t="shared" si="16"/>
        <v>-57537.140516715066</v>
      </c>
    </row>
    <row r="181" spans="1:6">
      <c r="A181" s="3">
        <f t="shared" si="14"/>
        <v>180</v>
      </c>
      <c r="B181">
        <f>Intermediate!K181*(Intermediate!$Q$7-Intermediate!H181)</f>
        <v>378033.19361462985</v>
      </c>
      <c r="C181" s="3">
        <f t="shared" si="12"/>
        <v>420000</v>
      </c>
      <c r="D181" s="3">
        <f t="shared" si="13"/>
        <v>15633.090000000002</v>
      </c>
      <c r="E181" s="3">
        <f t="shared" si="15"/>
        <v>435633.09</v>
      </c>
      <c r="F181" s="3">
        <f t="shared" si="16"/>
        <v>-57599.896385370172</v>
      </c>
    </row>
    <row r="182" spans="1:6">
      <c r="A182" s="3">
        <f t="shared" si="14"/>
        <v>181</v>
      </c>
      <c r="B182">
        <f>Intermediate!K182*(Intermediate!$Q$7-Intermediate!H182)</f>
        <v>379547.04508039524</v>
      </c>
      <c r="C182" s="3">
        <f t="shared" si="12"/>
        <v>421500</v>
      </c>
      <c r="D182" s="3">
        <f t="shared" si="13"/>
        <v>15719.940500000002</v>
      </c>
      <c r="E182" s="3">
        <f t="shared" si="15"/>
        <v>437219.94050000003</v>
      </c>
      <c r="F182" s="3">
        <f t="shared" si="16"/>
        <v>-57672.895419604785</v>
      </c>
    </row>
    <row r="183" spans="1:6">
      <c r="A183" s="3">
        <f t="shared" si="14"/>
        <v>182</v>
      </c>
      <c r="B183">
        <f>Intermediate!K183*(Intermediate!$Q$7-Intermediate!H183)</f>
        <v>381050.74508095754</v>
      </c>
      <c r="C183" s="3">
        <f t="shared" si="12"/>
        <v>423000</v>
      </c>
      <c r="D183" s="3">
        <f t="shared" si="13"/>
        <v>15806.791000000001</v>
      </c>
      <c r="E183" s="3">
        <f t="shared" si="15"/>
        <v>438806.79100000003</v>
      </c>
      <c r="F183" s="3">
        <f t="shared" si="16"/>
        <v>-57756.045919042488</v>
      </c>
    </row>
    <row r="184" spans="1:6">
      <c r="A184" s="3">
        <f t="shared" si="14"/>
        <v>183</v>
      </c>
      <c r="B184">
        <f>Intermediate!K184*(Intermediate!$Q$7-Intermediate!H184)</f>
        <v>382544.38447774947</v>
      </c>
      <c r="C184" s="3">
        <f t="shared" si="12"/>
        <v>424500</v>
      </c>
      <c r="D184" s="3">
        <f t="shared" si="13"/>
        <v>15893.641500000002</v>
      </c>
      <c r="E184" s="3">
        <f t="shared" si="15"/>
        <v>440393.64150000003</v>
      </c>
      <c r="F184" s="3">
        <f t="shared" si="16"/>
        <v>-57849.25702225056</v>
      </c>
    </row>
    <row r="185" spans="1:6">
      <c r="A185" s="3">
        <f t="shared" si="14"/>
        <v>184</v>
      </c>
      <c r="B185">
        <f>Intermediate!K185*(Intermediate!$Q$7-Intermediate!H185)</f>
        <v>384028.05329493532</v>
      </c>
      <c r="C185" s="3">
        <f t="shared" si="12"/>
        <v>426000</v>
      </c>
      <c r="D185" s="3">
        <f t="shared" si="13"/>
        <v>15980.492000000002</v>
      </c>
      <c r="E185" s="3">
        <f t="shared" si="15"/>
        <v>441980.49200000003</v>
      </c>
      <c r="F185" s="3">
        <f t="shared" si="16"/>
        <v>-57952.438705064706</v>
      </c>
    </row>
    <row r="186" spans="1:6">
      <c r="A186" s="3">
        <f t="shared" si="14"/>
        <v>185</v>
      </c>
      <c r="B186">
        <f>Intermediate!K186*(Intermediate!$Q$7-Intermediate!H186)</f>
        <v>385501.84072138305</v>
      </c>
      <c r="C186" s="3">
        <f t="shared" si="12"/>
        <v>427500</v>
      </c>
      <c r="D186" s="3">
        <f t="shared" si="13"/>
        <v>16067.342500000002</v>
      </c>
      <c r="E186" s="3">
        <f t="shared" si="15"/>
        <v>443567.34250000003</v>
      </c>
      <c r="F186" s="3">
        <f t="shared" si="16"/>
        <v>-58065.501778616977</v>
      </c>
    </row>
    <row r="187" spans="1:6">
      <c r="A187" s="3">
        <f t="shared" si="14"/>
        <v>186</v>
      </c>
      <c r="B187">
        <f>Intermediate!K187*(Intermediate!$Q$7-Intermediate!H187)</f>
        <v>386965.83511305758</v>
      </c>
      <c r="C187" s="3">
        <f t="shared" si="12"/>
        <v>429000</v>
      </c>
      <c r="D187" s="3">
        <f t="shared" si="13"/>
        <v>16154.193000000003</v>
      </c>
      <c r="E187" s="3">
        <f t="shared" si="15"/>
        <v>445154.19300000003</v>
      </c>
      <c r="F187" s="3">
        <f t="shared" si="16"/>
        <v>-58188.357886942453</v>
      </c>
    </row>
    <row r="188" spans="1:6">
      <c r="A188" s="3">
        <f t="shared" si="14"/>
        <v>187</v>
      </c>
      <c r="B188">
        <f>Intermediate!K188*(Intermediate!$Q$7-Intermediate!H188)</f>
        <v>388420.12399578624</v>
      </c>
      <c r="C188" s="3">
        <f t="shared" si="12"/>
        <v>430500</v>
      </c>
      <c r="D188" s="3">
        <f t="shared" si="13"/>
        <v>16241.043500000002</v>
      </c>
      <c r="E188" s="3">
        <f t="shared" si="15"/>
        <v>446741.04350000003</v>
      </c>
      <c r="F188" s="3">
        <f t="shared" si="16"/>
        <v>-58320.919504213787</v>
      </c>
    </row>
    <row r="189" spans="1:6">
      <c r="A189" s="3">
        <f t="shared" si="14"/>
        <v>188</v>
      </c>
      <c r="B189">
        <f>Intermediate!K189*(Intermediate!$Q$7-Intermediate!H189)</f>
        <v>389864.79406824359</v>
      </c>
      <c r="C189" s="3">
        <f t="shared" si="12"/>
        <v>432000</v>
      </c>
      <c r="D189" s="3">
        <f t="shared" si="13"/>
        <v>16327.894000000002</v>
      </c>
      <c r="E189" s="3">
        <f t="shared" si="15"/>
        <v>448327.89400000003</v>
      </c>
      <c r="F189" s="3">
        <f t="shared" si="16"/>
        <v>-58463.099931756442</v>
      </c>
    </row>
    <row r="190" spans="1:6">
      <c r="A190" s="3">
        <f t="shared" si="14"/>
        <v>189</v>
      </c>
      <c r="B190">
        <f>Intermediate!K190*(Intermediate!$Q$7-Intermediate!H190)</f>
        <v>391299.93120525684</v>
      </c>
      <c r="C190" s="3">
        <f t="shared" si="12"/>
        <v>433500</v>
      </c>
      <c r="D190" s="3">
        <f t="shared" si="13"/>
        <v>16414.744500000001</v>
      </c>
      <c r="E190" s="3">
        <f t="shared" si="15"/>
        <v>449914.74450000003</v>
      </c>
      <c r="F190" s="3">
        <f t="shared" si="16"/>
        <v>-58614.813294743188</v>
      </c>
    </row>
    <row r="191" spans="1:6">
      <c r="A191" s="3">
        <f t="shared" si="14"/>
        <v>190</v>
      </c>
      <c r="B191">
        <f>Intermediate!K191*(Intermediate!$Q$7-Intermediate!H191)</f>
        <v>392725.62046154245</v>
      </c>
      <c r="C191" s="3">
        <f t="shared" si="12"/>
        <v>435000</v>
      </c>
      <c r="D191" s="3">
        <f t="shared" si="13"/>
        <v>16501.595000000001</v>
      </c>
      <c r="E191" s="3">
        <f t="shared" si="15"/>
        <v>451501.59499999997</v>
      </c>
      <c r="F191" s="3">
        <f t="shared" si="16"/>
        <v>-58775.974538457522</v>
      </c>
    </row>
    <row r="192" spans="1:6">
      <c r="A192" s="3">
        <f t="shared" si="14"/>
        <v>191</v>
      </c>
      <c r="B192">
        <f>Intermediate!K192*(Intermediate!$Q$7-Intermediate!H192)</f>
        <v>394141.94607535371</v>
      </c>
      <c r="C192" s="3">
        <f t="shared" si="12"/>
        <v>436500</v>
      </c>
      <c r="D192" s="3">
        <f t="shared" si="13"/>
        <v>16588.445500000002</v>
      </c>
      <c r="E192" s="3">
        <f t="shared" si="15"/>
        <v>453088.44550000003</v>
      </c>
      <c r="F192" s="3">
        <f t="shared" si="16"/>
        <v>-58946.499424646317</v>
      </c>
    </row>
    <row r="193" spans="1:6">
      <c r="A193" s="3">
        <f t="shared" si="14"/>
        <v>192</v>
      </c>
      <c r="B193">
        <f>Intermediate!K193*(Intermediate!$Q$7-Intermediate!H193)</f>
        <v>395548.99147269304</v>
      </c>
      <c r="C193" s="3">
        <f t="shared" si="12"/>
        <v>438000</v>
      </c>
      <c r="D193" s="3">
        <f t="shared" si="13"/>
        <v>16675.296000000002</v>
      </c>
      <c r="E193" s="3">
        <f t="shared" si="15"/>
        <v>454675.29599999997</v>
      </c>
      <c r="F193" s="3">
        <f t="shared" si="16"/>
        <v>-59126.304527306929</v>
      </c>
    </row>
    <row r="194" spans="1:6">
      <c r="A194" s="3">
        <f t="shared" si="14"/>
        <v>193</v>
      </c>
      <c r="B194">
        <f>Intermediate!K194*(Intermediate!$Q$7-Intermediate!H194)</f>
        <v>396946.8392716776</v>
      </c>
      <c r="C194" s="3">
        <f t="shared" ref="C194:C257" si="17">(A194&gt;0)*($N$11+2*A194*$N$12)</f>
        <v>439500</v>
      </c>
      <c r="D194" s="3">
        <f t="shared" ref="D194:D257" si="18">( ( ( (2*A194/$N$8) + $N$9 )*$N$7 )-A194 )*$K$15</f>
        <v>16762.146500000003</v>
      </c>
      <c r="E194" s="3">
        <f t="shared" si="15"/>
        <v>456262.14650000003</v>
      </c>
      <c r="F194" s="3">
        <f t="shared" si="16"/>
        <v>-59315.307228322432</v>
      </c>
    </row>
    <row r="195" spans="1:6">
      <c r="A195" s="3">
        <f t="shared" ref="A195:A258" si="19" xml:space="preserve"> A194+$K$20</f>
        <v>194</v>
      </c>
      <c r="B195">
        <f>Intermediate!K195*(Intermediate!$Q$7-Intermediate!H195)</f>
        <v>398335.57128693926</v>
      </c>
      <c r="C195" s="3">
        <f t="shared" si="17"/>
        <v>441000</v>
      </c>
      <c r="D195" s="3">
        <f t="shared" si="18"/>
        <v>16848.997000000003</v>
      </c>
      <c r="E195" s="3">
        <f t="shared" si="15"/>
        <v>457848.99699999997</v>
      </c>
      <c r="F195" s="3">
        <f t="shared" si="16"/>
        <v>-59513.425713060715</v>
      </c>
    </row>
    <row r="196" spans="1:6">
      <c r="A196" s="3">
        <f t="shared" si="19"/>
        <v>195</v>
      </c>
      <c r="B196">
        <f>Intermediate!K196*(Intermediate!$Q$7-Intermediate!H196)</f>
        <v>399715.26853449427</v>
      </c>
      <c r="C196" s="3">
        <f t="shared" si="17"/>
        <v>442500</v>
      </c>
      <c r="D196" s="3">
        <f t="shared" si="18"/>
        <v>16935.847500000003</v>
      </c>
      <c r="E196" s="3">
        <f t="shared" si="15"/>
        <v>459435.84750000003</v>
      </c>
      <c r="F196" s="3">
        <f t="shared" si="16"/>
        <v>-59720.57896550576</v>
      </c>
    </row>
    <row r="197" spans="1:6">
      <c r="A197" s="3">
        <f t="shared" si="19"/>
        <v>196</v>
      </c>
      <c r="B197">
        <f>Intermediate!K197*(Intermediate!$Q$7-Intermediate!H197)</f>
        <v>401086.01123635506</v>
      </c>
      <c r="C197" s="3">
        <f t="shared" si="17"/>
        <v>444000</v>
      </c>
      <c r="D197" s="3">
        <f t="shared" si="18"/>
        <v>17022.698000000004</v>
      </c>
      <c r="E197" s="3">
        <f t="shared" si="15"/>
        <v>461022.69799999997</v>
      </c>
      <c r="F197" s="3">
        <f t="shared" si="16"/>
        <v>-59936.686763644917</v>
      </c>
    </row>
    <row r="198" spans="1:6">
      <c r="A198" s="3">
        <f t="shared" si="19"/>
        <v>197</v>
      </c>
      <c r="B198" s="8">
        <f>Intermediate!K198*(Intermediate!$Q$7-Intermediate!H198)</f>
        <v>402447.87882590113</v>
      </c>
      <c r="C198" s="9">
        <f t="shared" si="17"/>
        <v>445500</v>
      </c>
      <c r="D198" s="9">
        <f t="shared" si="18"/>
        <v>17109.548500000001</v>
      </c>
      <c r="E198" s="9">
        <f t="shared" si="15"/>
        <v>462609.54849999998</v>
      </c>
      <c r="F198" s="9">
        <f t="shared" si="16"/>
        <v>-60161.669674098841</v>
      </c>
    </row>
    <row r="199" spans="1:6">
      <c r="A199" s="3">
        <f t="shared" si="19"/>
        <v>198</v>
      </c>
      <c r="B199">
        <f>Intermediate!K199*(Intermediate!$Q$7-Intermediate!H199)</f>
        <v>403800.94995296164</v>
      </c>
      <c r="C199" s="3">
        <f t="shared" si="17"/>
        <v>447000</v>
      </c>
      <c r="D199" s="3">
        <f t="shared" si="18"/>
        <v>17196.399000000001</v>
      </c>
      <c r="E199" s="3">
        <f t="shared" si="15"/>
        <v>464196.39899999998</v>
      </c>
      <c r="F199" s="3">
        <f t="shared" si="16"/>
        <v>-60395.449047038332</v>
      </c>
    </row>
    <row r="200" spans="1:6">
      <c r="A200" s="3">
        <f t="shared" si="19"/>
        <v>199</v>
      </c>
      <c r="B200">
        <f>Intermediate!K200*(Intermediate!$Q$7-Intermediate!H200)</f>
        <v>405145.302489091</v>
      </c>
      <c r="C200" s="3">
        <f t="shared" si="17"/>
        <v>448500</v>
      </c>
      <c r="D200" s="3">
        <f t="shared" si="18"/>
        <v>17283.249500000002</v>
      </c>
      <c r="E200" s="3">
        <f t="shared" si="15"/>
        <v>465783.24949999998</v>
      </c>
      <c r="F200" s="3">
        <f t="shared" si="16"/>
        <v>-60637.947010908974</v>
      </c>
    </row>
    <row r="201" spans="1:6">
      <c r="A201" s="3">
        <f t="shared" si="19"/>
        <v>200</v>
      </c>
      <c r="B201">
        <f>Intermediate!K201*(Intermediate!$Q$7-Intermediate!H201)</f>
        <v>406481.01353309659</v>
      </c>
      <c r="C201" s="3">
        <f t="shared" si="17"/>
        <v>450000</v>
      </c>
      <c r="D201" s="3">
        <f t="shared" si="18"/>
        <v>17370.100000000002</v>
      </c>
      <c r="E201" s="3">
        <f t="shared" si="15"/>
        <v>467370.1</v>
      </c>
      <c r="F201" s="3">
        <f t="shared" si="16"/>
        <v>-60889.086466903391</v>
      </c>
    </row>
    <row r="202" spans="1:6">
      <c r="A202" s="3">
        <f t="shared" si="19"/>
        <v>201</v>
      </c>
      <c r="B202">
        <f>Intermediate!K202*(Intermediate!$Q$7-Intermediate!H202)</f>
        <v>407808.15941653459</v>
      </c>
      <c r="C202" s="3">
        <f t="shared" si="17"/>
        <v>451500</v>
      </c>
      <c r="D202" s="3">
        <f t="shared" si="18"/>
        <v>17456.950500000003</v>
      </c>
      <c r="E202" s="3">
        <f t="shared" si="15"/>
        <v>468956.95049999998</v>
      </c>
      <c r="F202" s="3">
        <f t="shared" si="16"/>
        <v>-61148.791083465389</v>
      </c>
    </row>
    <row r="203" spans="1:6">
      <c r="A203" s="3">
        <f t="shared" si="19"/>
        <v>202</v>
      </c>
      <c r="B203">
        <f>Intermediate!K203*(Intermediate!$Q$7-Intermediate!H203)</f>
        <v>409126.81570975739</v>
      </c>
      <c r="C203" s="3">
        <f t="shared" si="17"/>
        <v>453000</v>
      </c>
      <c r="D203" s="3">
        <f t="shared" si="18"/>
        <v>17543.801000000003</v>
      </c>
      <c r="E203" s="3">
        <f t="shared" si="15"/>
        <v>470543.80099999998</v>
      </c>
      <c r="F203" s="3">
        <f t="shared" si="16"/>
        <v>-61416.985290242592</v>
      </c>
    </row>
    <row r="204" spans="1:6">
      <c r="A204" s="3">
        <f t="shared" si="19"/>
        <v>203</v>
      </c>
      <c r="B204">
        <f>Intermediate!K204*(Intermediate!$Q$7-Intermediate!H204)</f>
        <v>410437.05722714233</v>
      </c>
      <c r="C204" s="3">
        <f t="shared" si="17"/>
        <v>454500</v>
      </c>
      <c r="D204" s="3">
        <f t="shared" si="18"/>
        <v>17630.651500000004</v>
      </c>
      <c r="E204" s="3">
        <f t="shared" si="15"/>
        <v>472130.65149999998</v>
      </c>
      <c r="F204" s="3">
        <f t="shared" si="16"/>
        <v>-61693.594272857648</v>
      </c>
    </row>
    <row r="205" spans="1:6">
      <c r="A205" s="3">
        <f t="shared" si="19"/>
        <v>204</v>
      </c>
      <c r="B205">
        <f>Intermediate!K205*(Intermediate!$Q$7-Intermediate!H205)</f>
        <v>411738.95803336322</v>
      </c>
      <c r="C205" s="3">
        <f t="shared" si="17"/>
        <v>456000</v>
      </c>
      <c r="D205" s="3">
        <f t="shared" si="18"/>
        <v>17717.502</v>
      </c>
      <c r="E205" s="3">
        <f t="shared" si="15"/>
        <v>473717.50199999998</v>
      </c>
      <c r="F205" s="3">
        <f t="shared" si="16"/>
        <v>-61978.54396663676</v>
      </c>
    </row>
    <row r="206" spans="1:6">
      <c r="A206" s="3">
        <f t="shared" si="19"/>
        <v>205</v>
      </c>
      <c r="B206">
        <f>Intermediate!K206*(Intermediate!$Q$7-Intermediate!H206)</f>
        <v>413032.59144941036</v>
      </c>
      <c r="C206" s="3">
        <f t="shared" si="17"/>
        <v>457500</v>
      </c>
      <c r="D206" s="3">
        <f t="shared" si="18"/>
        <v>17804.352500000001</v>
      </c>
      <c r="E206" s="3">
        <f t="shared" si="15"/>
        <v>475304.35249999998</v>
      </c>
      <c r="F206" s="3">
        <f t="shared" si="16"/>
        <v>-62271.761050589615</v>
      </c>
    </row>
    <row r="207" spans="1:6">
      <c r="A207" s="3">
        <f t="shared" si="19"/>
        <v>206</v>
      </c>
      <c r="B207">
        <f>Intermediate!K207*(Intermediate!$Q$7-Intermediate!H207)</f>
        <v>414318.03005829011</v>
      </c>
      <c r="C207" s="3">
        <f t="shared" si="17"/>
        <v>459000</v>
      </c>
      <c r="D207" s="3">
        <f t="shared" si="18"/>
        <v>17891.203000000001</v>
      </c>
      <c r="E207" s="3">
        <f t="shared" si="15"/>
        <v>476891.20299999998</v>
      </c>
      <c r="F207" s="3">
        <f t="shared" si="16"/>
        <v>-62573.172941709869</v>
      </c>
    </row>
    <row r="208" spans="1:6">
      <c r="A208" s="3">
        <f t="shared" si="19"/>
        <v>207</v>
      </c>
      <c r="B208">
        <f>Intermediate!K208*(Intermediate!$Q$7-Intermediate!H208)</f>
        <v>415595.34571135871</v>
      </c>
      <c r="C208" s="3">
        <f t="shared" si="17"/>
        <v>460500</v>
      </c>
      <c r="D208" s="3">
        <f t="shared" si="18"/>
        <v>17978.053500000002</v>
      </c>
      <c r="E208" s="3">
        <f t="shared" si="15"/>
        <v>478478.05349999998</v>
      </c>
      <c r="F208" s="3">
        <f t="shared" si="16"/>
        <v>-62882.707788641274</v>
      </c>
    </row>
    <row r="209" spans="1:6">
      <c r="A209" s="3">
        <f t="shared" si="19"/>
        <v>208</v>
      </c>
      <c r="B209">
        <f>Intermediate!K209*(Intermediate!$Q$7-Intermediate!H209)</f>
        <v>416864.60953439667</v>
      </c>
      <c r="C209" s="3">
        <f t="shared" si="17"/>
        <v>462000</v>
      </c>
      <c r="D209" s="3">
        <f t="shared" si="18"/>
        <v>18064.904000000002</v>
      </c>
      <c r="E209" s="3">
        <f t="shared" si="15"/>
        <v>480064.90399999998</v>
      </c>
      <c r="F209" s="3">
        <f t="shared" si="16"/>
        <v>-63200.294465603307</v>
      </c>
    </row>
    <row r="210" spans="1:6">
      <c r="A210" s="3">
        <f t="shared" si="19"/>
        <v>209</v>
      </c>
      <c r="B210">
        <f>Intermediate!K210*(Intermediate!$Q$7-Intermediate!H210)</f>
        <v>418125.89193378738</v>
      </c>
      <c r="C210" s="3">
        <f t="shared" si="17"/>
        <v>463500</v>
      </c>
      <c r="D210" s="3">
        <f t="shared" si="18"/>
        <v>18151.754500000003</v>
      </c>
      <c r="E210" s="3">
        <f t="shared" si="15"/>
        <v>481651.75449999998</v>
      </c>
      <c r="F210" s="3">
        <f t="shared" si="16"/>
        <v>-63525.8625662126</v>
      </c>
    </row>
    <row r="211" spans="1:6">
      <c r="A211" s="3">
        <f t="shared" si="19"/>
        <v>210</v>
      </c>
      <c r="B211">
        <f>Intermediate!K211*(Intermediate!$Q$7-Intermediate!H211)</f>
        <v>419379.26260286622</v>
      </c>
      <c r="C211" s="3">
        <f t="shared" si="17"/>
        <v>465000</v>
      </c>
      <c r="D211" s="3">
        <f t="shared" si="18"/>
        <v>18238.605000000003</v>
      </c>
      <c r="E211" s="3">
        <f t="shared" si="15"/>
        <v>483238.60499999998</v>
      </c>
      <c r="F211" s="3">
        <f t="shared" si="16"/>
        <v>-63859.342397133762</v>
      </c>
    </row>
    <row r="212" spans="1:6">
      <c r="A212" s="3">
        <f t="shared" si="19"/>
        <v>211</v>
      </c>
      <c r="B212">
        <f>Intermediate!K212*(Intermediate!$Q$7-Intermediate!H212)</f>
        <v>420624.79052799422</v>
      </c>
      <c r="C212" s="3">
        <f t="shared" si="17"/>
        <v>466500</v>
      </c>
      <c r="D212" s="3">
        <f t="shared" si="18"/>
        <v>18325.455500000004</v>
      </c>
      <c r="E212" s="3">
        <f t="shared" si="15"/>
        <v>484825.45549999998</v>
      </c>
      <c r="F212" s="3">
        <f t="shared" si="16"/>
        <v>-64200.664972005761</v>
      </c>
    </row>
    <row r="213" spans="1:6">
      <c r="A213" s="3">
        <f t="shared" si="19"/>
        <v>212</v>
      </c>
      <c r="B213">
        <f>Intermediate!K213*(Intermediate!$Q$7-Intermediate!H213)</f>
        <v>421862.54399517982</v>
      </c>
      <c r="C213" s="3">
        <f t="shared" si="17"/>
        <v>468000</v>
      </c>
      <c r="D213" s="3">
        <f t="shared" si="18"/>
        <v>18412.306000000004</v>
      </c>
      <c r="E213" s="3">
        <f t="shared" si="15"/>
        <v>486412.30599999998</v>
      </c>
      <c r="F213" s="3">
        <f t="shared" si="16"/>
        <v>-64549.762004820164</v>
      </c>
    </row>
    <row r="214" spans="1:6">
      <c r="A214" s="3">
        <f t="shared" si="19"/>
        <v>213</v>
      </c>
      <c r="B214">
        <f>Intermediate!K214*(Intermediate!$Q$7-Intermediate!H214)</f>
        <v>423092.59059599962</v>
      </c>
      <c r="C214" s="3">
        <f t="shared" si="17"/>
        <v>469500</v>
      </c>
      <c r="D214" s="3">
        <f t="shared" si="18"/>
        <v>18499.156500000001</v>
      </c>
      <c r="E214" s="3">
        <f t="shared" si="15"/>
        <v>487999.15649999998</v>
      </c>
      <c r="F214" s="3">
        <f t="shared" si="16"/>
        <v>-64906.565904000367</v>
      </c>
    </row>
    <row r="215" spans="1:6">
      <c r="A215" s="3">
        <f t="shared" si="19"/>
        <v>214</v>
      </c>
      <c r="B215">
        <f>Intermediate!K215*(Intermediate!$Q$7-Intermediate!H215)</f>
        <v>424314.99723435153</v>
      </c>
      <c r="C215" s="3">
        <f t="shared" si="17"/>
        <v>471000</v>
      </c>
      <c r="D215" s="3">
        <f t="shared" si="18"/>
        <v>18586.007000000001</v>
      </c>
      <c r="E215" s="3">
        <f t="shared" si="15"/>
        <v>489586.00699999998</v>
      </c>
      <c r="F215" s="3">
        <f t="shared" si="16"/>
        <v>-65271.009765648458</v>
      </c>
    </row>
    <row r="216" spans="1:6">
      <c r="A216" s="3">
        <f t="shared" si="19"/>
        <v>215</v>
      </c>
      <c r="B216">
        <f>Intermediate!K216*(Intermediate!$Q$7-Intermediate!H216)</f>
        <v>425529.83013253845</v>
      </c>
      <c r="C216" s="3">
        <f t="shared" si="17"/>
        <v>472500</v>
      </c>
      <c r="D216" s="3">
        <f t="shared" si="18"/>
        <v>18672.857500000002</v>
      </c>
      <c r="E216" s="3">
        <f t="shared" ref="E216:E279" si="20">C216+D216</f>
        <v>491172.85749999998</v>
      </c>
      <c r="F216" s="3">
        <f t="shared" ref="F216:F279" si="21">B216-E216</f>
        <v>-65643.027367461531</v>
      </c>
    </row>
    <row r="217" spans="1:6">
      <c r="A217" s="3">
        <f t="shared" si="19"/>
        <v>216</v>
      </c>
      <c r="B217">
        <f>Intermediate!K217*(Intermediate!$Q$7-Intermediate!H217)</f>
        <v>426737.15483776684</v>
      </c>
      <c r="C217" s="3">
        <f t="shared" si="17"/>
        <v>474000</v>
      </c>
      <c r="D217" s="3">
        <f t="shared" si="18"/>
        <v>18759.708000000002</v>
      </c>
      <c r="E217" s="3">
        <f t="shared" si="20"/>
        <v>492759.70799999998</v>
      </c>
      <c r="F217" s="3">
        <f t="shared" si="21"/>
        <v>-66022.553162233147</v>
      </c>
    </row>
    <row r="218" spans="1:6">
      <c r="A218" s="3">
        <f t="shared" si="19"/>
        <v>217</v>
      </c>
      <c r="B218">
        <f>Intermediate!K218*(Intermediate!$Q$7-Intermediate!H218)</f>
        <v>427937.03622855741</v>
      </c>
      <c r="C218" s="3">
        <f t="shared" si="17"/>
        <v>475500</v>
      </c>
      <c r="D218" s="3">
        <f t="shared" si="18"/>
        <v>18846.558500000003</v>
      </c>
      <c r="E218" s="3">
        <f t="shared" si="20"/>
        <v>494346.55849999998</v>
      </c>
      <c r="F218" s="3">
        <f t="shared" si="21"/>
        <v>-66409.522271442576</v>
      </c>
    </row>
    <row r="219" spans="1:6">
      <c r="A219" s="3">
        <f t="shared" si="19"/>
        <v>218</v>
      </c>
      <c r="B219">
        <f>Intermediate!K219*(Intermediate!$Q$7-Intermediate!H219)</f>
        <v>429129.53852104017</v>
      </c>
      <c r="C219" s="3">
        <f t="shared" si="17"/>
        <v>477000</v>
      </c>
      <c r="D219" s="3">
        <f t="shared" si="18"/>
        <v>18933.409000000003</v>
      </c>
      <c r="E219" s="3">
        <f t="shared" si="20"/>
        <v>495933.40899999999</v>
      </c>
      <c r="F219" s="3">
        <f t="shared" si="21"/>
        <v>-66803.870478959812</v>
      </c>
    </row>
    <row r="220" spans="1:6">
      <c r="A220" s="3">
        <f t="shared" si="19"/>
        <v>219</v>
      </c>
      <c r="B220">
        <f>Intermediate!K220*(Intermediate!$Q$7-Intermediate!H220)</f>
        <v>430314.72527535196</v>
      </c>
      <c r="C220" s="3">
        <f t="shared" si="17"/>
        <v>478500</v>
      </c>
      <c r="D220" s="3">
        <f t="shared" si="18"/>
        <v>19020.259500000004</v>
      </c>
      <c r="E220" s="3">
        <f t="shared" si="20"/>
        <v>497520.25949999999</v>
      </c>
      <c r="F220" s="3">
        <f t="shared" si="21"/>
        <v>-67205.534224648029</v>
      </c>
    </row>
    <row r="221" spans="1:6">
      <c r="A221" s="3">
        <f t="shared" si="19"/>
        <v>220</v>
      </c>
      <c r="B221">
        <f>Intermediate!K221*(Intermediate!$Q$7-Intermediate!H221)</f>
        <v>431492.65940212534</v>
      </c>
      <c r="C221" s="3">
        <f t="shared" si="17"/>
        <v>480000</v>
      </c>
      <c r="D221" s="3">
        <f t="shared" si="18"/>
        <v>19107.11</v>
      </c>
      <c r="E221" s="3">
        <f t="shared" si="20"/>
        <v>499107.11</v>
      </c>
      <c r="F221" s="3">
        <f t="shared" si="21"/>
        <v>-67614.450597874646</v>
      </c>
    </row>
    <row r="222" spans="1:6">
      <c r="A222" s="3">
        <f t="shared" si="19"/>
        <v>221</v>
      </c>
      <c r="B222">
        <f>Intermediate!K222*(Intermediate!$Q$7-Intermediate!H222)</f>
        <v>432663.40316869161</v>
      </c>
      <c r="C222" s="3">
        <f t="shared" si="17"/>
        <v>481500</v>
      </c>
      <c r="D222" s="3">
        <f t="shared" si="18"/>
        <v>19193.960500000001</v>
      </c>
      <c r="E222" s="3">
        <f t="shared" si="20"/>
        <v>500693.96049999999</v>
      </c>
      <c r="F222" s="3">
        <f t="shared" si="21"/>
        <v>-68030.557331308373</v>
      </c>
    </row>
    <row r="223" spans="1:6">
      <c r="A223" s="3">
        <f t="shared" si="19"/>
        <v>222</v>
      </c>
      <c r="B223">
        <f>Intermediate!K223*(Intermediate!$Q$7-Intermediate!H223)</f>
        <v>433827.01820557826</v>
      </c>
      <c r="C223" s="3">
        <f t="shared" si="17"/>
        <v>483000</v>
      </c>
      <c r="D223" s="3">
        <f t="shared" si="18"/>
        <v>19280.811000000002</v>
      </c>
      <c r="E223" s="3">
        <f t="shared" si="20"/>
        <v>502280.81099999999</v>
      </c>
      <c r="F223" s="3">
        <f t="shared" si="21"/>
        <v>-68453.792794421723</v>
      </c>
    </row>
    <row r="224" spans="1:6">
      <c r="A224" s="3">
        <f t="shared" si="19"/>
        <v>223</v>
      </c>
      <c r="B224">
        <f>Intermediate!K224*(Intermediate!$Q$7-Intermediate!H224)</f>
        <v>434983.56551270949</v>
      </c>
      <c r="C224" s="3">
        <f t="shared" si="17"/>
        <v>484500</v>
      </c>
      <c r="D224" s="3">
        <f t="shared" si="18"/>
        <v>19367.661500000002</v>
      </c>
      <c r="E224" s="3">
        <f t="shared" si="20"/>
        <v>503867.66149999999</v>
      </c>
      <c r="F224" s="3">
        <f t="shared" si="21"/>
        <v>-68884.095987290493</v>
      </c>
    </row>
    <row r="225" spans="1:6">
      <c r="A225" s="3">
        <f t="shared" si="19"/>
        <v>224</v>
      </c>
      <c r="B225">
        <f>Intermediate!K225*(Intermediate!$Q$7-Intermediate!H225)</f>
        <v>436133.10546584515</v>
      </c>
      <c r="C225" s="3">
        <f t="shared" si="17"/>
        <v>486000</v>
      </c>
      <c r="D225" s="3">
        <f t="shared" si="18"/>
        <v>19454.512000000002</v>
      </c>
      <c r="E225" s="3">
        <f t="shared" si="20"/>
        <v>505454.51199999999</v>
      </c>
      <c r="F225" s="3">
        <f t="shared" si="21"/>
        <v>-69321.406534154841</v>
      </c>
    </row>
    <row r="226" spans="1:6">
      <c r="A226" s="3">
        <f t="shared" si="19"/>
        <v>225</v>
      </c>
      <c r="B226">
        <f>Intermediate!K226*(Intermediate!$Q$7-Intermediate!H226)</f>
        <v>437275.69782282645</v>
      </c>
      <c r="C226" s="3">
        <f t="shared" si="17"/>
        <v>487500</v>
      </c>
      <c r="D226" s="3">
        <f t="shared" si="18"/>
        <v>19541.362500000003</v>
      </c>
      <c r="E226" s="3">
        <f t="shared" si="20"/>
        <v>507041.36249999999</v>
      </c>
      <c r="F226" s="3">
        <f t="shared" si="21"/>
        <v>-69765.66467717354</v>
      </c>
    </row>
    <row r="227" spans="1:6">
      <c r="A227" s="3">
        <f t="shared" si="19"/>
        <v>226</v>
      </c>
      <c r="B227">
        <f>Intermediate!K227*(Intermediate!$Q$7-Intermediate!H227)</f>
        <v>438411.4017298714</v>
      </c>
      <c r="C227" s="3">
        <f t="shared" si="17"/>
        <v>489000</v>
      </c>
      <c r="D227" s="3">
        <f t="shared" si="18"/>
        <v>19628.213000000003</v>
      </c>
      <c r="E227" s="3">
        <f t="shared" si="20"/>
        <v>508628.21299999999</v>
      </c>
      <c r="F227" s="3">
        <f t="shared" si="21"/>
        <v>-70216.811270128586</v>
      </c>
    </row>
    <row r="228" spans="1:6">
      <c r="A228" s="3">
        <f t="shared" si="19"/>
        <v>227</v>
      </c>
      <c r="B228">
        <f>Intermediate!K228*(Intermediate!$Q$7-Intermediate!H228)</f>
        <v>439540.27572776395</v>
      </c>
      <c r="C228" s="3">
        <f t="shared" si="17"/>
        <v>490500</v>
      </c>
      <c r="D228" s="3">
        <f t="shared" si="18"/>
        <v>19715.063500000004</v>
      </c>
      <c r="E228" s="3">
        <f t="shared" si="20"/>
        <v>510215.06349999999</v>
      </c>
      <c r="F228" s="3">
        <f t="shared" si="21"/>
        <v>-70674.787772236043</v>
      </c>
    </row>
    <row r="229" spans="1:6">
      <c r="A229" s="3">
        <f t="shared" si="19"/>
        <v>228</v>
      </c>
      <c r="B229">
        <f>Intermediate!K229*(Intermediate!$Q$7-Intermediate!H229)</f>
        <v>440662.37775820243</v>
      </c>
      <c r="C229" s="3">
        <f t="shared" si="17"/>
        <v>492000</v>
      </c>
      <c r="D229" s="3">
        <f t="shared" si="18"/>
        <v>19801.914000000004</v>
      </c>
      <c r="E229" s="3">
        <f t="shared" si="20"/>
        <v>511801.91399999999</v>
      </c>
      <c r="F229" s="3">
        <f t="shared" si="21"/>
        <v>-71139.536241797556</v>
      </c>
    </row>
    <row r="230" spans="1:6">
      <c r="A230" s="3">
        <f t="shared" si="19"/>
        <v>229</v>
      </c>
      <c r="B230">
        <f>Intermediate!K230*(Intermediate!$Q$7-Intermediate!H230)</f>
        <v>441777.76516985078</v>
      </c>
      <c r="C230" s="3">
        <f t="shared" si="17"/>
        <v>493500</v>
      </c>
      <c r="D230" s="3">
        <f t="shared" si="18"/>
        <v>19888.764500000001</v>
      </c>
      <c r="E230" s="3">
        <f t="shared" si="20"/>
        <v>513388.76449999999</v>
      </c>
      <c r="F230" s="3">
        <f t="shared" si="21"/>
        <v>-71610.999330149207</v>
      </c>
    </row>
    <row r="231" spans="1:6">
      <c r="A231" s="3">
        <f t="shared" si="19"/>
        <v>230</v>
      </c>
      <c r="B231">
        <f>Intermediate!K231*(Intermediate!$Q$7-Intermediate!H231)</f>
        <v>442886.49472459243</v>
      </c>
      <c r="C231" s="3">
        <f t="shared" si="17"/>
        <v>495000</v>
      </c>
      <c r="D231" s="3">
        <f t="shared" si="18"/>
        <v>19975.615000000002</v>
      </c>
      <c r="E231" s="3">
        <f t="shared" si="20"/>
        <v>514975.61499999999</v>
      </c>
      <c r="F231" s="3">
        <f t="shared" si="21"/>
        <v>-72089.120275407564</v>
      </c>
    </row>
    <row r="232" spans="1:6">
      <c r="A232" s="3">
        <f t="shared" si="19"/>
        <v>231</v>
      </c>
      <c r="B232">
        <f>Intermediate!K232*(Intermediate!$Q$7-Intermediate!H232)</f>
        <v>443988.62260365754</v>
      </c>
      <c r="C232" s="3">
        <f t="shared" si="17"/>
        <v>496500</v>
      </c>
      <c r="D232" s="3">
        <f t="shared" si="18"/>
        <v>20062.465500000002</v>
      </c>
      <c r="E232" s="3">
        <f t="shared" si="20"/>
        <v>516562.46549999999</v>
      </c>
      <c r="F232" s="3">
        <f t="shared" si="21"/>
        <v>-72573.842896342452</v>
      </c>
    </row>
    <row r="233" spans="1:6">
      <c r="A233" s="3">
        <f t="shared" si="19"/>
        <v>232</v>
      </c>
      <c r="B233">
        <f>Intermediate!K233*(Intermediate!$Q$7-Intermediate!H233)</f>
        <v>445084.20441356581</v>
      </c>
      <c r="C233" s="3">
        <f t="shared" si="17"/>
        <v>498000</v>
      </c>
      <c r="D233" s="3">
        <f t="shared" si="18"/>
        <v>20149.316000000003</v>
      </c>
      <c r="E233" s="3">
        <f t="shared" si="20"/>
        <v>518149.31599999999</v>
      </c>
      <c r="F233" s="3">
        <f t="shared" si="21"/>
        <v>-73065.111586434185</v>
      </c>
    </row>
    <row r="234" spans="1:6">
      <c r="A234" s="3">
        <f t="shared" si="19"/>
        <v>233</v>
      </c>
      <c r="B234">
        <f>Intermediate!K234*(Intermediate!$Q$7-Intermediate!H234)</f>
        <v>446173.29519243975</v>
      </c>
      <c r="C234" s="3">
        <f t="shared" si="17"/>
        <v>499500</v>
      </c>
      <c r="D234" s="3">
        <f t="shared" si="18"/>
        <v>20236.166500000003</v>
      </c>
      <c r="E234" s="3">
        <f t="shared" si="20"/>
        <v>519736.16649999999</v>
      </c>
      <c r="F234" s="3">
        <f t="shared" si="21"/>
        <v>-73562.871307560243</v>
      </c>
    </row>
    <row r="235" spans="1:6">
      <c r="A235" s="3">
        <f t="shared" si="19"/>
        <v>234</v>
      </c>
      <c r="B235">
        <f>Intermediate!K235*(Intermediate!$Q$7-Intermediate!H235)</f>
        <v>447255.94941577129</v>
      </c>
      <c r="C235" s="3">
        <f t="shared" si="17"/>
        <v>501000</v>
      </c>
      <c r="D235" s="3">
        <f t="shared" si="18"/>
        <v>20323.017000000003</v>
      </c>
      <c r="E235" s="3">
        <f t="shared" si="20"/>
        <v>521323.01699999999</v>
      </c>
      <c r="F235" s="3">
        <f t="shared" si="21"/>
        <v>-74067.067584228702</v>
      </c>
    </row>
    <row r="236" spans="1:6">
      <c r="A236" s="3">
        <f t="shared" si="19"/>
        <v>235</v>
      </c>
      <c r="B236">
        <f>Intermediate!K236*(Intermediate!$Q$7-Intermediate!H236)</f>
        <v>448332.22100256826</v>
      </c>
      <c r="C236" s="3">
        <f t="shared" si="17"/>
        <v>502500</v>
      </c>
      <c r="D236" s="3">
        <f t="shared" si="18"/>
        <v>20409.867499999997</v>
      </c>
      <c r="E236" s="3">
        <f t="shared" si="20"/>
        <v>522909.86749999999</v>
      </c>
      <c r="F236" s="3">
        <f t="shared" si="21"/>
        <v>-74577.646497431735</v>
      </c>
    </row>
    <row r="237" spans="1:6">
      <c r="A237" s="3">
        <f t="shared" si="19"/>
        <v>236</v>
      </c>
      <c r="B237">
        <f>Intermediate!K237*(Intermediate!$Q$7-Intermediate!H237)</f>
        <v>449402.16332114948</v>
      </c>
      <c r="C237" s="3">
        <f t="shared" si="17"/>
        <v>504000</v>
      </c>
      <c r="D237" s="3">
        <f t="shared" si="18"/>
        <v>20496.717999999997</v>
      </c>
      <c r="E237" s="3">
        <f t="shared" si="20"/>
        <v>524496.71799999999</v>
      </c>
      <c r="F237" s="3">
        <f t="shared" si="21"/>
        <v>-75094.554678850516</v>
      </c>
    </row>
    <row r="238" spans="1:6">
      <c r="A238" s="3">
        <f t="shared" si="19"/>
        <v>237</v>
      </c>
      <c r="B238">
        <f>Intermediate!K238*(Intermediate!$Q$7-Intermediate!H238)</f>
        <v>450465.82919516606</v>
      </c>
      <c r="C238" s="3">
        <f t="shared" si="17"/>
        <v>505500</v>
      </c>
      <c r="D238" s="3">
        <f t="shared" si="18"/>
        <v>20583.568500000008</v>
      </c>
      <c r="E238" s="3">
        <f t="shared" si="20"/>
        <v>526083.56850000005</v>
      </c>
      <c r="F238" s="3">
        <f t="shared" si="21"/>
        <v>-75617.739304833987</v>
      </c>
    </row>
    <row r="239" spans="1:6">
      <c r="A239" s="3">
        <f t="shared" si="19"/>
        <v>238</v>
      </c>
      <c r="B239">
        <f>Intermediate!K239*(Intermediate!$Q$7-Intermediate!H239)</f>
        <v>451523.27090947045</v>
      </c>
      <c r="C239" s="3">
        <f t="shared" si="17"/>
        <v>507000</v>
      </c>
      <c r="D239" s="3">
        <f t="shared" si="18"/>
        <v>20670.419000000009</v>
      </c>
      <c r="E239" s="3">
        <f t="shared" si="20"/>
        <v>527670.41899999999</v>
      </c>
      <c r="F239" s="3">
        <f t="shared" si="21"/>
        <v>-76147.148090529547</v>
      </c>
    </row>
    <row r="240" spans="1:6">
      <c r="A240" s="3">
        <f t="shared" si="19"/>
        <v>239</v>
      </c>
      <c r="B240">
        <f>Intermediate!K240*(Intermediate!$Q$7-Intermediate!H240)</f>
        <v>452574.5402156192</v>
      </c>
      <c r="C240" s="3">
        <f t="shared" si="17"/>
        <v>508500</v>
      </c>
      <c r="D240" s="3">
        <f t="shared" si="18"/>
        <v>20757.269500000002</v>
      </c>
      <c r="E240" s="3">
        <f t="shared" si="20"/>
        <v>529257.26950000005</v>
      </c>
      <c r="F240" s="3">
        <f t="shared" si="21"/>
        <v>-76682.729284380854</v>
      </c>
    </row>
    <row r="241" spans="1:6">
      <c r="A241" s="3">
        <f t="shared" si="19"/>
        <v>240</v>
      </c>
      <c r="B241">
        <f>Intermediate!K241*(Intermediate!$Q$7-Intermediate!H241)</f>
        <v>453619.68833818712</v>
      </c>
      <c r="C241" s="3">
        <f t="shared" si="17"/>
        <v>510000</v>
      </c>
      <c r="D241" s="3">
        <f t="shared" si="18"/>
        <v>20844.120000000003</v>
      </c>
      <c r="E241" s="3">
        <f t="shared" si="20"/>
        <v>530844.12</v>
      </c>
      <c r="F241" s="3">
        <f t="shared" si="21"/>
        <v>-77224.43166181288</v>
      </c>
    </row>
    <row r="242" spans="1:6">
      <c r="A242" s="3">
        <f t="shared" si="19"/>
        <v>241</v>
      </c>
      <c r="B242">
        <f>Intermediate!K242*(Intermediate!$Q$7-Intermediate!H242)</f>
        <v>454658.76597978809</v>
      </c>
      <c r="C242" s="3">
        <f t="shared" si="17"/>
        <v>511500</v>
      </c>
      <c r="D242" s="3">
        <f t="shared" si="18"/>
        <v>20930.970500000003</v>
      </c>
      <c r="E242" s="3">
        <f t="shared" si="20"/>
        <v>532430.97050000005</v>
      </c>
      <c r="F242" s="3">
        <f t="shared" si="21"/>
        <v>-77772.204520211963</v>
      </c>
    </row>
    <row r="243" spans="1:6">
      <c r="A243" s="3">
        <f t="shared" si="19"/>
        <v>242</v>
      </c>
      <c r="B243">
        <f>Intermediate!K243*(Intermediate!$Q$7-Intermediate!H243)</f>
        <v>455691.82332741999</v>
      </c>
      <c r="C243" s="3">
        <f t="shared" si="17"/>
        <v>513000</v>
      </c>
      <c r="D243" s="3">
        <f t="shared" si="18"/>
        <v>21017.821000000004</v>
      </c>
      <c r="E243" s="3">
        <f t="shared" si="20"/>
        <v>534017.821</v>
      </c>
      <c r="F243" s="3">
        <f t="shared" si="21"/>
        <v>-78325.997672580008</v>
      </c>
    </row>
    <row r="244" spans="1:6">
      <c r="A244" s="3">
        <f t="shared" si="19"/>
        <v>243</v>
      </c>
      <c r="B244">
        <f>Intermediate!K244*(Intermediate!$Q$7-Intermediate!H244)</f>
        <v>456718.91005763464</v>
      </c>
      <c r="C244" s="3">
        <f t="shared" si="17"/>
        <v>514500</v>
      </c>
      <c r="D244" s="3">
        <f t="shared" si="18"/>
        <v>21104.671500000004</v>
      </c>
      <c r="E244" s="3">
        <f t="shared" si="20"/>
        <v>535604.67150000005</v>
      </c>
      <c r="F244" s="3">
        <f t="shared" si="21"/>
        <v>-78885.761442365416</v>
      </c>
    </row>
    <row r="245" spans="1:6">
      <c r="A245" s="3">
        <f t="shared" si="19"/>
        <v>244</v>
      </c>
      <c r="B245">
        <f>Intermediate!K245*(Intermediate!$Q$7-Intermediate!H245)</f>
        <v>457740.07534231606</v>
      </c>
      <c r="C245" s="3">
        <f t="shared" si="17"/>
        <v>516000</v>
      </c>
      <c r="D245" s="3">
        <f t="shared" si="18"/>
        <v>21191.521999999997</v>
      </c>
      <c r="E245" s="3">
        <f t="shared" si="20"/>
        <v>537191.522</v>
      </c>
      <c r="F245" s="3">
        <f t="shared" si="21"/>
        <v>-79451.446657683933</v>
      </c>
    </row>
    <row r="246" spans="1:6">
      <c r="A246" s="3">
        <f t="shared" si="19"/>
        <v>245</v>
      </c>
      <c r="B246">
        <f>Intermediate!K246*(Intermediate!$Q$7-Intermediate!H246)</f>
        <v>458755.36785409373</v>
      </c>
      <c r="C246" s="3">
        <f t="shared" si="17"/>
        <v>517500</v>
      </c>
      <c r="D246" s="3">
        <f t="shared" si="18"/>
        <v>21278.372499999998</v>
      </c>
      <c r="E246" s="3">
        <f t="shared" si="20"/>
        <v>538778.37250000006</v>
      </c>
      <c r="F246" s="3">
        <f t="shared" si="21"/>
        <v>-80023.004645906331</v>
      </c>
    </row>
    <row r="247" spans="1:6">
      <c r="A247" s="3">
        <f t="shared" si="19"/>
        <v>246</v>
      </c>
      <c r="B247">
        <f>Intermediate!K247*(Intermediate!$Q$7-Intermediate!H247)</f>
        <v>459764.83577196632</v>
      </c>
      <c r="C247" s="3">
        <f t="shared" si="17"/>
        <v>519000</v>
      </c>
      <c r="D247" s="3">
        <f t="shared" si="18"/>
        <v>21365.223000000009</v>
      </c>
      <c r="E247" s="3">
        <f t="shared" si="20"/>
        <v>540365.223</v>
      </c>
      <c r="F247" s="3">
        <f t="shared" si="21"/>
        <v>-80600.38722803368</v>
      </c>
    </row>
    <row r="248" spans="1:6">
      <c r="A248" s="3">
        <f t="shared" si="19"/>
        <v>247</v>
      </c>
      <c r="B248">
        <f>Intermediate!K248*(Intermediate!$Q$7-Intermediate!H248)</f>
        <v>460768.52678655752</v>
      </c>
      <c r="C248" s="3">
        <f t="shared" si="17"/>
        <v>520500</v>
      </c>
      <c r="D248" s="3">
        <f t="shared" si="18"/>
        <v>21452.073500000006</v>
      </c>
      <c r="E248" s="3">
        <f t="shared" si="20"/>
        <v>541952.07350000006</v>
      </c>
      <c r="F248" s="3">
        <f t="shared" si="21"/>
        <v>-81183.546713442542</v>
      </c>
    </row>
    <row r="249" spans="1:6">
      <c r="A249" s="3">
        <f t="shared" si="19"/>
        <v>248</v>
      </c>
      <c r="B249">
        <f>Intermediate!K249*(Intermediate!$Q$7-Intermediate!H249)</f>
        <v>461766.48810556473</v>
      </c>
      <c r="C249" s="3">
        <f t="shared" si="17"/>
        <v>522000</v>
      </c>
      <c r="D249" s="3">
        <f t="shared" si="18"/>
        <v>21538.924000000003</v>
      </c>
      <c r="E249" s="3">
        <f t="shared" si="20"/>
        <v>543538.924</v>
      </c>
      <c r="F249" s="3">
        <f t="shared" si="21"/>
        <v>-81772.435894435272</v>
      </c>
    </row>
    <row r="250" spans="1:6">
      <c r="A250" s="3">
        <f t="shared" si="19"/>
        <v>249</v>
      </c>
      <c r="B250">
        <f>Intermediate!K250*(Intermediate!$Q$7-Intermediate!H250)</f>
        <v>462758.76645923714</v>
      </c>
      <c r="C250" s="3">
        <f t="shared" si="17"/>
        <v>523500</v>
      </c>
      <c r="D250" s="3">
        <f t="shared" si="18"/>
        <v>21625.774500000003</v>
      </c>
      <c r="E250" s="3">
        <f t="shared" si="20"/>
        <v>545125.77450000006</v>
      </c>
      <c r="F250" s="3">
        <f t="shared" si="21"/>
        <v>-82367.008040762914</v>
      </c>
    </row>
    <row r="251" spans="1:6">
      <c r="A251" s="3">
        <f t="shared" si="19"/>
        <v>250</v>
      </c>
      <c r="B251">
        <f>Intermediate!K251*(Intermediate!$Q$7-Intermediate!H251)</f>
        <v>463745.40810537146</v>
      </c>
      <c r="C251" s="3">
        <f t="shared" si="17"/>
        <v>525000</v>
      </c>
      <c r="D251" s="3">
        <f t="shared" si="18"/>
        <v>21712.625000000004</v>
      </c>
      <c r="E251" s="3">
        <f t="shared" si="20"/>
        <v>546712.625</v>
      </c>
      <c r="F251" s="3">
        <f t="shared" si="21"/>
        <v>-82967.216894628538</v>
      </c>
    </row>
    <row r="252" spans="1:6">
      <c r="A252" s="3">
        <f t="shared" si="19"/>
        <v>251</v>
      </c>
      <c r="B252">
        <f>Intermediate!K252*(Intermediate!$Q$7-Intermediate!H252)</f>
        <v>464726.45883480273</v>
      </c>
      <c r="C252" s="3">
        <f t="shared" si="17"/>
        <v>526500</v>
      </c>
      <c r="D252" s="3">
        <f t="shared" si="18"/>
        <v>21799.475500000004</v>
      </c>
      <c r="E252" s="3">
        <f t="shared" si="20"/>
        <v>548299.47550000006</v>
      </c>
      <c r="F252" s="3">
        <f t="shared" si="21"/>
        <v>-83573.016665197327</v>
      </c>
    </row>
    <row r="253" spans="1:6">
      <c r="A253" s="3">
        <f t="shared" si="19"/>
        <v>252</v>
      </c>
      <c r="B253">
        <f>Intermediate!K253*(Intermediate!$Q$7-Intermediate!H253)</f>
        <v>465701.96397640125</v>
      </c>
      <c r="C253" s="3">
        <f t="shared" si="17"/>
        <v>528000</v>
      </c>
      <c r="D253" s="3">
        <f t="shared" si="18"/>
        <v>21886.325999999997</v>
      </c>
      <c r="E253" s="3">
        <f t="shared" si="20"/>
        <v>549886.326</v>
      </c>
      <c r="F253" s="3">
        <f t="shared" si="21"/>
        <v>-84184.362023598747</v>
      </c>
    </row>
    <row r="254" spans="1:6">
      <c r="A254" s="3">
        <f t="shared" si="19"/>
        <v>253</v>
      </c>
      <c r="B254">
        <f>Intermediate!K254*(Intermediate!$Q$7-Intermediate!H254)</f>
        <v>466671.96840242523</v>
      </c>
      <c r="C254" s="3">
        <f t="shared" si="17"/>
        <v>529500</v>
      </c>
      <c r="D254" s="3">
        <f t="shared" si="18"/>
        <v>21973.176499999998</v>
      </c>
      <c r="E254" s="3">
        <f t="shared" si="20"/>
        <v>551473.17649999994</v>
      </c>
      <c r="F254" s="3">
        <f t="shared" si="21"/>
        <v>-84801.208097574709</v>
      </c>
    </row>
    <row r="255" spans="1:6">
      <c r="A255" s="3">
        <f t="shared" si="19"/>
        <v>254</v>
      </c>
      <c r="B255">
        <f>Intermediate!K255*(Intermediate!$Q$7-Intermediate!H255)</f>
        <v>467636.5165332543</v>
      </c>
      <c r="C255" s="3">
        <f t="shared" si="17"/>
        <v>531000</v>
      </c>
      <c r="D255" s="3">
        <f t="shared" si="18"/>
        <v>22060.027000000009</v>
      </c>
      <c r="E255" s="3">
        <f t="shared" si="20"/>
        <v>553060.027</v>
      </c>
      <c r="F255" s="3">
        <f t="shared" si="21"/>
        <v>-85423.510466745705</v>
      </c>
    </row>
    <row r="256" spans="1:6">
      <c r="A256" s="3">
        <f t="shared" si="19"/>
        <v>255</v>
      </c>
      <c r="B256">
        <f>Intermediate!K256*(Intermediate!$Q$7-Intermediate!H256)</f>
        <v>468595.65234277106</v>
      </c>
      <c r="C256" s="3">
        <f t="shared" si="17"/>
        <v>532500</v>
      </c>
      <c r="D256" s="3">
        <f t="shared" si="18"/>
        <v>22146.877500000006</v>
      </c>
      <c r="E256" s="3">
        <f t="shared" si="20"/>
        <v>554646.87750000006</v>
      </c>
      <c r="F256" s="3">
        <f t="shared" si="21"/>
        <v>-86051.225157228997</v>
      </c>
    </row>
    <row r="257" spans="1:6">
      <c r="A257" s="3">
        <f t="shared" si="19"/>
        <v>256</v>
      </c>
      <c r="B257">
        <f>Intermediate!K257*(Intermediate!$Q$7-Intermediate!H257)</f>
        <v>469549.41936309275</v>
      </c>
      <c r="C257" s="3">
        <f t="shared" si="17"/>
        <v>534000</v>
      </c>
      <c r="D257" s="3">
        <f t="shared" si="18"/>
        <v>22233.728000000003</v>
      </c>
      <c r="E257" s="3">
        <f t="shared" si="20"/>
        <v>556233.728</v>
      </c>
      <c r="F257" s="3">
        <f t="shared" si="21"/>
        <v>-86684.308636907255</v>
      </c>
    </row>
    <row r="258" spans="1:6">
      <c r="A258" s="3">
        <f t="shared" si="19"/>
        <v>257</v>
      </c>
      <c r="B258">
        <f>Intermediate!K258*(Intermediate!$Q$7-Intermediate!H258)</f>
        <v>470497.86068980815</v>
      </c>
      <c r="C258" s="3">
        <f t="shared" ref="C258:C321" si="22">(A258&gt;0)*($N$11+2*A258*$N$12)</f>
        <v>535500</v>
      </c>
      <c r="D258" s="3">
        <f t="shared" ref="D258:D321" si="23">( ( ( (2*A258/$N$8) + $N$9 )*$N$7 )-A258 )*$K$15</f>
        <v>22320.578500000003</v>
      </c>
      <c r="E258" s="3">
        <f t="shared" si="20"/>
        <v>557820.57850000006</v>
      </c>
      <c r="F258" s="3">
        <f t="shared" si="21"/>
        <v>-87322.717810191913</v>
      </c>
    </row>
    <row r="259" spans="1:6">
      <c r="A259" s="3">
        <f t="shared" ref="A259:A322" si="24" xml:space="preserve"> A258+$K$20</f>
        <v>258</v>
      </c>
      <c r="B259">
        <f>Intermediate!K259*(Intermediate!$Q$7-Intermediate!H259)</f>
        <v>471441.01898635598</v>
      </c>
      <c r="C259" s="3">
        <f t="shared" si="22"/>
        <v>537000</v>
      </c>
      <c r="D259" s="3">
        <f t="shared" si="23"/>
        <v>22407.429000000004</v>
      </c>
      <c r="E259" s="3">
        <f t="shared" si="20"/>
        <v>559407.429</v>
      </c>
      <c r="F259" s="3">
        <f t="shared" si="21"/>
        <v>-87966.410013644025</v>
      </c>
    </row>
    <row r="260" spans="1:6">
      <c r="A260" s="3">
        <f t="shared" si="24"/>
        <v>259</v>
      </c>
      <c r="B260">
        <f>Intermediate!K260*(Intermediate!$Q$7-Intermediate!H260)</f>
        <v>472378.93648926768</v>
      </c>
      <c r="C260" s="3">
        <f t="shared" si="22"/>
        <v>538500</v>
      </c>
      <c r="D260" s="3">
        <f t="shared" si="23"/>
        <v>22494.279500000004</v>
      </c>
      <c r="E260" s="3">
        <f t="shared" si="20"/>
        <v>560994.27949999995</v>
      </c>
      <c r="F260" s="3">
        <f t="shared" si="21"/>
        <v>-88615.343010732264</v>
      </c>
    </row>
    <row r="261" spans="1:6">
      <c r="A261" s="3">
        <f t="shared" si="24"/>
        <v>260</v>
      </c>
      <c r="B261">
        <f>Intermediate!K261*(Intermediate!$Q$7-Intermediate!H261)</f>
        <v>473311.65501294448</v>
      </c>
      <c r="C261" s="3">
        <f t="shared" si="22"/>
        <v>540000</v>
      </c>
      <c r="D261" s="3">
        <f t="shared" si="23"/>
        <v>22581.130000000005</v>
      </c>
      <c r="E261" s="3">
        <f t="shared" si="20"/>
        <v>562581.13</v>
      </c>
      <c r="F261" s="3">
        <f t="shared" si="21"/>
        <v>-89269.474987055524</v>
      </c>
    </row>
    <row r="262" spans="1:6">
      <c r="A262" s="3">
        <f t="shared" si="24"/>
        <v>261</v>
      </c>
      <c r="B262">
        <f>Intermediate!K262*(Intermediate!$Q$7-Intermediate!H262)</f>
        <v>474239.21595412958</v>
      </c>
      <c r="C262" s="3">
        <f t="shared" si="22"/>
        <v>541500</v>
      </c>
      <c r="D262" s="3">
        <f t="shared" si="23"/>
        <v>22667.980500000001</v>
      </c>
      <c r="E262" s="3">
        <f t="shared" si="20"/>
        <v>564167.98049999995</v>
      </c>
      <c r="F262" s="3">
        <f t="shared" si="21"/>
        <v>-89928.764545870363</v>
      </c>
    </row>
    <row r="263" spans="1:6">
      <c r="A263" s="3">
        <f t="shared" si="24"/>
        <v>262</v>
      </c>
      <c r="B263">
        <f>Intermediate!K263*(Intermediate!$Q$7-Intermediate!H263)</f>
        <v>475161.66029674956</v>
      </c>
      <c r="C263" s="3">
        <f t="shared" si="22"/>
        <v>543000</v>
      </c>
      <c r="D263" s="3">
        <f t="shared" si="23"/>
        <v>22754.831000000002</v>
      </c>
      <c r="E263" s="3">
        <f t="shared" si="20"/>
        <v>565754.83100000001</v>
      </c>
      <c r="F263" s="3">
        <f t="shared" si="21"/>
        <v>-90593.170703250449</v>
      </c>
    </row>
    <row r="264" spans="1:6">
      <c r="A264" s="3">
        <f t="shared" si="24"/>
        <v>263</v>
      </c>
      <c r="B264">
        <f>Intermediate!K264*(Intermediate!$Q$7-Intermediate!H264)</f>
        <v>476079.0286165335</v>
      </c>
      <c r="C264" s="3">
        <f t="shared" si="22"/>
        <v>544500</v>
      </c>
      <c r="D264" s="3">
        <f t="shared" si="23"/>
        <v>22841.681500000002</v>
      </c>
      <c r="E264" s="3">
        <f t="shared" si="20"/>
        <v>567341.68149999995</v>
      </c>
      <c r="F264" s="3">
        <f t="shared" si="21"/>
        <v>-91262.65288346645</v>
      </c>
    </row>
    <row r="265" spans="1:6">
      <c r="A265" s="3">
        <f t="shared" si="24"/>
        <v>264</v>
      </c>
      <c r="B265">
        <f>Intermediate!K265*(Intermediate!$Q$7-Intermediate!H265)</f>
        <v>476991.36108556698</v>
      </c>
      <c r="C265" s="3">
        <f t="shared" si="22"/>
        <v>546000</v>
      </c>
      <c r="D265" s="3">
        <f t="shared" si="23"/>
        <v>22928.532000000003</v>
      </c>
      <c r="E265" s="3">
        <f t="shared" si="20"/>
        <v>568928.53200000001</v>
      </c>
      <c r="F265" s="3">
        <f t="shared" si="21"/>
        <v>-91937.170914433023</v>
      </c>
    </row>
    <row r="266" spans="1:6">
      <c r="A266" s="3">
        <f t="shared" si="24"/>
        <v>265</v>
      </c>
      <c r="B266">
        <f>Intermediate!K266*(Intermediate!$Q$7-Intermediate!H266)</f>
        <v>477898.69747687742</v>
      </c>
      <c r="C266" s="3">
        <f t="shared" si="22"/>
        <v>547500</v>
      </c>
      <c r="D266" s="3">
        <f t="shared" si="23"/>
        <v>23015.382500000003</v>
      </c>
      <c r="E266" s="3">
        <f t="shared" si="20"/>
        <v>570515.38249999995</v>
      </c>
      <c r="F266" s="3">
        <f t="shared" si="21"/>
        <v>-92616.685023122525</v>
      </c>
    </row>
    <row r="267" spans="1:6">
      <c r="A267" s="3">
        <f t="shared" si="24"/>
        <v>266</v>
      </c>
      <c r="B267">
        <f>Intermediate!K267*(Intermediate!$Q$7-Intermediate!H267)</f>
        <v>478801.07716876845</v>
      </c>
      <c r="C267" s="3">
        <f t="shared" si="22"/>
        <v>549000</v>
      </c>
      <c r="D267" s="3">
        <f t="shared" si="23"/>
        <v>23102.233000000004</v>
      </c>
      <c r="E267" s="3">
        <f t="shared" si="20"/>
        <v>572102.23300000001</v>
      </c>
      <c r="F267" s="3">
        <f t="shared" si="21"/>
        <v>-93301.155831231561</v>
      </c>
    </row>
    <row r="268" spans="1:6">
      <c r="A268" s="3">
        <f t="shared" si="24"/>
        <v>267</v>
      </c>
      <c r="B268">
        <f>Intermediate!K268*(Intermediate!$Q$7-Intermediate!H268)</f>
        <v>479698.53914945206</v>
      </c>
      <c r="C268" s="3">
        <f t="shared" si="22"/>
        <v>550500</v>
      </c>
      <c r="D268" s="3">
        <f t="shared" si="23"/>
        <v>23189.083500000004</v>
      </c>
      <c r="E268" s="3">
        <f t="shared" si="20"/>
        <v>573689.08349999995</v>
      </c>
      <c r="F268" s="3">
        <f t="shared" si="21"/>
        <v>-93990.544350547891</v>
      </c>
    </row>
    <row r="269" spans="1:6">
      <c r="A269" s="3">
        <f t="shared" si="24"/>
        <v>268</v>
      </c>
      <c r="B269">
        <f>Intermediate!K269*(Intermediate!$Q$7-Intermediate!H269)</f>
        <v>480591.12202130986</v>
      </c>
      <c r="C269" s="3">
        <f t="shared" si="22"/>
        <v>552000</v>
      </c>
      <c r="D269" s="3">
        <f t="shared" si="23"/>
        <v>23275.934000000001</v>
      </c>
      <c r="E269" s="3">
        <f t="shared" si="20"/>
        <v>575275.93400000001</v>
      </c>
      <c r="F269" s="3">
        <f t="shared" si="21"/>
        <v>-94684.811978690152</v>
      </c>
    </row>
    <row r="270" spans="1:6">
      <c r="A270" s="3">
        <f t="shared" si="24"/>
        <v>269</v>
      </c>
      <c r="B270">
        <f>Intermediate!K270*(Intermediate!$Q$7-Intermediate!H270)</f>
        <v>481478.86400519439</v>
      </c>
      <c r="C270" s="3">
        <f t="shared" si="22"/>
        <v>553500</v>
      </c>
      <c r="D270" s="3">
        <f t="shared" si="23"/>
        <v>23362.784500000002</v>
      </c>
      <c r="E270" s="3">
        <f t="shared" si="20"/>
        <v>576862.78449999995</v>
      </c>
      <c r="F270" s="3">
        <f t="shared" si="21"/>
        <v>-95383.920494805556</v>
      </c>
    </row>
    <row r="271" spans="1:6">
      <c r="A271" s="3">
        <f t="shared" si="24"/>
        <v>270</v>
      </c>
      <c r="B271">
        <f>Intermediate!K271*(Intermediate!$Q$7-Intermediate!H271)</f>
        <v>482361.80294490163</v>
      </c>
      <c r="C271" s="3">
        <f t="shared" si="22"/>
        <v>555000</v>
      </c>
      <c r="D271" s="3">
        <f t="shared" si="23"/>
        <v>23449.635000000002</v>
      </c>
      <c r="E271" s="3">
        <f t="shared" si="20"/>
        <v>578449.63500000001</v>
      </c>
      <c r="F271" s="3">
        <f t="shared" si="21"/>
        <v>-96087.832055098377</v>
      </c>
    </row>
    <row r="272" spans="1:6">
      <c r="A272" s="3">
        <f t="shared" si="24"/>
        <v>271</v>
      </c>
      <c r="B272">
        <f>Intermediate!K272*(Intermediate!$Q$7-Intermediate!H272)</f>
        <v>483239.97631111619</v>
      </c>
      <c r="C272" s="3">
        <f t="shared" si="22"/>
        <v>556500</v>
      </c>
      <c r="D272" s="3">
        <f t="shared" si="23"/>
        <v>23536.485500000003</v>
      </c>
      <c r="E272" s="3">
        <f t="shared" si="20"/>
        <v>580036.48549999995</v>
      </c>
      <c r="F272" s="3">
        <f t="shared" si="21"/>
        <v>-96796.509188883763</v>
      </c>
    </row>
    <row r="273" spans="1:6">
      <c r="A273" s="3">
        <f t="shared" si="24"/>
        <v>272</v>
      </c>
      <c r="B273">
        <f>Intermediate!K273*(Intermediate!$Q$7-Intermediate!H273)</f>
        <v>484113.42120590014</v>
      </c>
      <c r="C273" s="3">
        <f t="shared" si="22"/>
        <v>558000</v>
      </c>
      <c r="D273" s="3">
        <f t="shared" si="23"/>
        <v>23623.336000000003</v>
      </c>
      <c r="E273" s="3">
        <f t="shared" si="20"/>
        <v>581623.33600000001</v>
      </c>
      <c r="F273" s="3">
        <f t="shared" si="21"/>
        <v>-97509.914794099866</v>
      </c>
    </row>
    <row r="274" spans="1:6">
      <c r="A274" s="3">
        <f t="shared" si="24"/>
        <v>273</v>
      </c>
      <c r="B274">
        <f>Intermediate!K274*(Intermediate!$Q$7-Intermediate!H274)</f>
        <v>484982.17436671059</v>
      </c>
      <c r="C274" s="3">
        <f t="shared" si="22"/>
        <v>559500</v>
      </c>
      <c r="D274" s="3">
        <f t="shared" si="23"/>
        <v>23710.186500000003</v>
      </c>
      <c r="E274" s="3">
        <f t="shared" si="20"/>
        <v>583210.18649999995</v>
      </c>
      <c r="F274" s="3">
        <f t="shared" si="21"/>
        <v>-98228.012133289361</v>
      </c>
    </row>
    <row r="275" spans="1:6">
      <c r="A275" s="3">
        <f t="shared" si="24"/>
        <v>274</v>
      </c>
      <c r="B275">
        <f>Intermediate!K275*(Intermediate!$Q$7-Intermediate!H275)</f>
        <v>485846.27217041753</v>
      </c>
      <c r="C275" s="3">
        <f t="shared" si="22"/>
        <v>561000</v>
      </c>
      <c r="D275" s="3">
        <f t="shared" si="23"/>
        <v>23797.037000000004</v>
      </c>
      <c r="E275" s="3">
        <f t="shared" si="20"/>
        <v>584797.03700000001</v>
      </c>
      <c r="F275" s="3">
        <f t="shared" si="21"/>
        <v>-98950.764829582477</v>
      </c>
    </row>
    <row r="276" spans="1:6">
      <c r="A276" s="3">
        <f t="shared" si="24"/>
        <v>275</v>
      </c>
      <c r="B276">
        <f>Intermediate!K276*(Intermediate!$Q$7-Intermediate!H276)</f>
        <v>486705.75063746067</v>
      </c>
      <c r="C276" s="3">
        <f t="shared" si="22"/>
        <v>562500</v>
      </c>
      <c r="D276" s="3">
        <f t="shared" si="23"/>
        <v>23883.887500000004</v>
      </c>
      <c r="E276" s="3">
        <f t="shared" si="20"/>
        <v>586383.88749999995</v>
      </c>
      <c r="F276" s="3">
        <f t="shared" si="21"/>
        <v>-99678.136862539279</v>
      </c>
    </row>
    <row r="277" spans="1:6">
      <c r="A277" s="3">
        <f t="shared" si="24"/>
        <v>276</v>
      </c>
      <c r="B277">
        <f>Intermediate!K277*(Intermediate!$Q$7-Intermediate!H277)</f>
        <v>487560.64543582994</v>
      </c>
      <c r="C277" s="3">
        <f t="shared" si="22"/>
        <v>564000</v>
      </c>
      <c r="D277" s="3">
        <f t="shared" si="23"/>
        <v>23970.738000000005</v>
      </c>
      <c r="E277" s="3">
        <f t="shared" si="20"/>
        <v>587970.73800000001</v>
      </c>
      <c r="F277" s="3">
        <f t="shared" si="21"/>
        <v>-100410.09256417007</v>
      </c>
    </row>
    <row r="278" spans="1:6">
      <c r="A278" s="3">
        <f t="shared" si="24"/>
        <v>277</v>
      </c>
      <c r="B278">
        <f>Intermediate!K278*(Intermediate!$Q$7-Intermediate!H278)</f>
        <v>488410.99188513955</v>
      </c>
      <c r="C278" s="3">
        <f t="shared" si="22"/>
        <v>565500</v>
      </c>
      <c r="D278" s="3">
        <f t="shared" si="23"/>
        <v>24057.588500000002</v>
      </c>
      <c r="E278" s="3">
        <f t="shared" si="20"/>
        <v>589557.58849999995</v>
      </c>
      <c r="F278" s="3">
        <f t="shared" si="21"/>
        <v>-101146.59661486041</v>
      </c>
    </row>
    <row r="279" spans="1:6">
      <c r="A279" s="3">
        <f t="shared" si="24"/>
        <v>278</v>
      </c>
      <c r="B279">
        <f>Intermediate!K279*(Intermediate!$Q$7-Intermediate!H279)</f>
        <v>489256.82496027433</v>
      </c>
      <c r="C279" s="3">
        <f t="shared" si="22"/>
        <v>567000</v>
      </c>
      <c r="D279" s="3">
        <f t="shared" si="23"/>
        <v>24144.439000000002</v>
      </c>
      <c r="E279" s="3">
        <f t="shared" si="20"/>
        <v>591144.43900000001</v>
      </c>
      <c r="F279" s="3">
        <f t="shared" si="21"/>
        <v>-101887.61403972568</v>
      </c>
    </row>
    <row r="280" spans="1:6">
      <c r="A280" s="3">
        <f t="shared" si="24"/>
        <v>279</v>
      </c>
      <c r="B280">
        <f>Intermediate!K280*(Intermediate!$Q$7-Intermediate!H280)</f>
        <v>490098.17929551221</v>
      </c>
      <c r="C280" s="3">
        <f t="shared" si="22"/>
        <v>568500</v>
      </c>
      <c r="D280" s="3">
        <f t="shared" si="23"/>
        <v>24231.289500000003</v>
      </c>
      <c r="E280" s="3">
        <f t="shared" ref="E280:E343" si="25">C280+D280</f>
        <v>592731.28949999996</v>
      </c>
      <c r="F280" s="3">
        <f t="shared" ref="F280:F343" si="26">B280-E280</f>
        <v>-102633.11020448775</v>
      </c>
    </row>
    <row r="281" spans="1:6">
      <c r="A281" s="3">
        <f t="shared" si="24"/>
        <v>280</v>
      </c>
      <c r="B281">
        <f>Intermediate!K281*(Intermediate!$Q$7-Intermediate!H281)</f>
        <v>490935.08918819577</v>
      </c>
      <c r="C281" s="3">
        <f t="shared" si="22"/>
        <v>570000</v>
      </c>
      <c r="D281" s="3">
        <f t="shared" si="23"/>
        <v>24318.140000000003</v>
      </c>
      <c r="E281" s="3">
        <f t="shared" si="25"/>
        <v>594318.14</v>
      </c>
      <c r="F281" s="3">
        <f t="shared" si="26"/>
        <v>-103383.05081180425</v>
      </c>
    </row>
    <row r="282" spans="1:6">
      <c r="A282" s="3">
        <f t="shared" si="24"/>
        <v>281</v>
      </c>
      <c r="B282">
        <f>Intermediate!K282*(Intermediate!$Q$7-Intermediate!H282)</f>
        <v>491767.58860261441</v>
      </c>
      <c r="C282" s="3">
        <f t="shared" si="22"/>
        <v>571500</v>
      </c>
      <c r="D282" s="3">
        <f t="shared" si="23"/>
        <v>24404.990500000004</v>
      </c>
      <c r="E282" s="3">
        <f t="shared" si="25"/>
        <v>595904.99049999996</v>
      </c>
      <c r="F282" s="3">
        <f t="shared" si="26"/>
        <v>-104137.40189738554</v>
      </c>
    </row>
    <row r="283" spans="1:6">
      <c r="A283" s="3">
        <f t="shared" si="24"/>
        <v>282</v>
      </c>
      <c r="B283">
        <f>Intermediate!K283*(Intermediate!$Q$7-Intermediate!H283)</f>
        <v>492595.71117365116</v>
      </c>
      <c r="C283" s="3">
        <f t="shared" si="22"/>
        <v>573000</v>
      </c>
      <c r="D283" s="3">
        <f t="shared" si="23"/>
        <v>24491.841000000004</v>
      </c>
      <c r="E283" s="3">
        <f t="shared" si="25"/>
        <v>597491.84100000001</v>
      </c>
      <c r="F283" s="3">
        <f t="shared" si="26"/>
        <v>-104896.12982634886</v>
      </c>
    </row>
    <row r="284" spans="1:6">
      <c r="A284" s="3">
        <f t="shared" si="24"/>
        <v>283</v>
      </c>
      <c r="B284">
        <f>Intermediate!K284*(Intermediate!$Q$7-Intermediate!H284)</f>
        <v>493419.49021061009</v>
      </c>
      <c r="C284" s="3">
        <f t="shared" si="22"/>
        <v>574500</v>
      </c>
      <c r="D284" s="3">
        <f t="shared" si="23"/>
        <v>24578.691500000004</v>
      </c>
      <c r="E284" s="3">
        <f t="shared" si="25"/>
        <v>599078.69149999996</v>
      </c>
      <c r="F284" s="3">
        <f t="shared" si="26"/>
        <v>-105659.20128938986</v>
      </c>
    </row>
    <row r="285" spans="1:6">
      <c r="A285" s="3">
        <f t="shared" si="24"/>
        <v>284</v>
      </c>
      <c r="B285">
        <f>Intermediate!K285*(Intermediate!$Q$7-Intermediate!H285)</f>
        <v>494238.95870073064</v>
      </c>
      <c r="C285" s="3">
        <f t="shared" si="22"/>
        <v>576000</v>
      </c>
      <c r="D285" s="3">
        <f t="shared" si="23"/>
        <v>24665.542000000001</v>
      </c>
      <c r="E285" s="3">
        <f t="shared" si="25"/>
        <v>600665.54200000002</v>
      </c>
      <c r="F285" s="3">
        <f t="shared" si="26"/>
        <v>-106426.58329926938</v>
      </c>
    </row>
    <row r="286" spans="1:6">
      <c r="A286" s="3">
        <f t="shared" si="24"/>
        <v>285</v>
      </c>
      <c r="B286">
        <f>Intermediate!K286*(Intermediate!$Q$7-Intermediate!H286)</f>
        <v>495054.14931280992</v>
      </c>
      <c r="C286" s="3">
        <f t="shared" si="22"/>
        <v>577500</v>
      </c>
      <c r="D286" s="3">
        <f t="shared" si="23"/>
        <v>24752.392500000002</v>
      </c>
      <c r="E286" s="3">
        <f t="shared" si="25"/>
        <v>602252.39249999996</v>
      </c>
      <c r="F286" s="3">
        <f t="shared" si="26"/>
        <v>-107198.24318719003</v>
      </c>
    </row>
    <row r="287" spans="1:6">
      <c r="A287" s="3">
        <f t="shared" si="24"/>
        <v>286</v>
      </c>
      <c r="B287">
        <f>Intermediate!K287*(Intermediate!$Q$7-Intermediate!H287)</f>
        <v>495865.09440085792</v>
      </c>
      <c r="C287" s="3">
        <f t="shared" si="22"/>
        <v>579000</v>
      </c>
      <c r="D287" s="3">
        <f t="shared" si="23"/>
        <v>24839.243000000002</v>
      </c>
      <c r="E287" s="3">
        <f t="shared" si="25"/>
        <v>603839.24300000002</v>
      </c>
      <c r="F287" s="3">
        <f t="shared" si="26"/>
        <v>-107974.14859914209</v>
      </c>
    </row>
    <row r="288" spans="1:6">
      <c r="A288" s="3">
        <f t="shared" si="24"/>
        <v>287</v>
      </c>
      <c r="B288">
        <f>Intermediate!K288*(Intermediate!$Q$7-Intermediate!H288)</f>
        <v>496671.826007583</v>
      </c>
      <c r="C288" s="3">
        <f t="shared" si="22"/>
        <v>580500</v>
      </c>
      <c r="D288" s="3">
        <f t="shared" si="23"/>
        <v>24926.093500000003</v>
      </c>
      <c r="E288" s="3">
        <f t="shared" si="25"/>
        <v>605426.09349999996</v>
      </c>
      <c r="F288" s="3">
        <f t="shared" si="26"/>
        <v>-108754.26749241696</v>
      </c>
    </row>
    <row r="289" spans="1:6">
      <c r="A289" s="3">
        <f t="shared" si="24"/>
        <v>288</v>
      </c>
      <c r="B289">
        <f>Intermediate!K289*(Intermediate!$Q$7-Intermediate!H289)</f>
        <v>497474.37586782756</v>
      </c>
      <c r="C289" s="3">
        <f t="shared" si="22"/>
        <v>582000</v>
      </c>
      <c r="D289" s="3">
        <f t="shared" si="23"/>
        <v>25012.944000000003</v>
      </c>
      <c r="E289" s="3">
        <f t="shared" si="25"/>
        <v>607012.94400000002</v>
      </c>
      <c r="F289" s="3">
        <f t="shared" si="26"/>
        <v>-109538.56813217246</v>
      </c>
    </row>
    <row r="290" spans="1:6">
      <c r="A290" s="3">
        <f t="shared" si="24"/>
        <v>289</v>
      </c>
      <c r="B290">
        <f>Intermediate!K290*(Intermediate!$Q$7-Intermediate!H290)</f>
        <v>498272.77541206626</v>
      </c>
      <c r="C290" s="3">
        <f t="shared" si="22"/>
        <v>583500</v>
      </c>
      <c r="D290" s="3">
        <f t="shared" si="23"/>
        <v>25099.794500000004</v>
      </c>
      <c r="E290" s="3">
        <f t="shared" si="25"/>
        <v>608599.79449999996</v>
      </c>
      <c r="F290" s="3">
        <f t="shared" si="26"/>
        <v>-110327.0190879337</v>
      </c>
    </row>
    <row r="291" spans="1:6">
      <c r="A291" s="3">
        <f t="shared" si="24"/>
        <v>290</v>
      </c>
      <c r="B291">
        <f>Intermediate!K291*(Intermediate!$Q$7-Intermediate!H291)</f>
        <v>499067.05576977052</v>
      </c>
      <c r="C291" s="3">
        <f t="shared" si="22"/>
        <v>585000</v>
      </c>
      <c r="D291" s="3">
        <f t="shared" si="23"/>
        <v>25186.645000000004</v>
      </c>
      <c r="E291" s="3">
        <f t="shared" si="25"/>
        <v>610186.64500000002</v>
      </c>
      <c r="F291" s="3">
        <f t="shared" si="26"/>
        <v>-111119.5892302295</v>
      </c>
    </row>
    <row r="292" spans="1:6">
      <c r="A292" s="3">
        <f t="shared" si="24"/>
        <v>291</v>
      </c>
      <c r="B292">
        <f>Intermediate!K292*(Intermediate!$Q$7-Intermediate!H292)</f>
        <v>499857.24777276797</v>
      </c>
      <c r="C292" s="3">
        <f t="shared" si="22"/>
        <v>586500</v>
      </c>
      <c r="D292" s="3">
        <f t="shared" si="23"/>
        <v>25273.495500000005</v>
      </c>
      <c r="E292" s="3">
        <f t="shared" si="25"/>
        <v>611773.49549999996</v>
      </c>
      <c r="F292" s="3">
        <f t="shared" si="26"/>
        <v>-111916.247727232</v>
      </c>
    </row>
    <row r="293" spans="1:6">
      <c r="A293" s="3">
        <f t="shared" si="24"/>
        <v>292</v>
      </c>
      <c r="B293">
        <f>Intermediate!K293*(Intermediate!$Q$7-Intermediate!H293)</f>
        <v>500643.3819586896</v>
      </c>
      <c r="C293" s="3">
        <f t="shared" si="22"/>
        <v>588000</v>
      </c>
      <c r="D293" s="3">
        <f t="shared" si="23"/>
        <v>25360.346000000005</v>
      </c>
      <c r="E293" s="3">
        <f t="shared" si="25"/>
        <v>613360.34600000002</v>
      </c>
      <c r="F293" s="3">
        <f t="shared" si="26"/>
        <v>-112716.96404131042</v>
      </c>
    </row>
    <row r="294" spans="1:6">
      <c r="A294" s="3">
        <f t="shared" si="24"/>
        <v>293</v>
      </c>
      <c r="B294">
        <f>Intermediate!K294*(Intermediate!$Q$7-Intermediate!H294)</f>
        <v>501425.48857397167</v>
      </c>
      <c r="C294" s="3">
        <f t="shared" si="22"/>
        <v>589500</v>
      </c>
      <c r="D294" s="3">
        <f t="shared" si="23"/>
        <v>25447.196500000002</v>
      </c>
      <c r="E294" s="3">
        <f t="shared" si="25"/>
        <v>614947.19649999996</v>
      </c>
      <c r="F294" s="3">
        <f t="shared" si="26"/>
        <v>-113521.70792602829</v>
      </c>
    </row>
    <row r="295" spans="1:6">
      <c r="A295" s="3">
        <f t="shared" si="24"/>
        <v>294</v>
      </c>
      <c r="B295">
        <f>Intermediate!K295*(Intermediate!$Q$7-Intermediate!H295)</f>
        <v>502203.59757738706</v>
      </c>
      <c r="C295" s="3">
        <f t="shared" si="22"/>
        <v>591000</v>
      </c>
      <c r="D295" s="3">
        <f t="shared" si="23"/>
        <v>25534.047000000002</v>
      </c>
      <c r="E295" s="3">
        <f t="shared" si="25"/>
        <v>616534.04700000002</v>
      </c>
      <c r="F295" s="3">
        <f t="shared" si="26"/>
        <v>-114330.44942261296</v>
      </c>
    </row>
    <row r="296" spans="1:6">
      <c r="A296" s="3">
        <f t="shared" si="24"/>
        <v>295</v>
      </c>
      <c r="B296">
        <f>Intermediate!K296*(Intermediate!$Q$7-Intermediate!H296)</f>
        <v>502977.73864311795</v>
      </c>
      <c r="C296" s="3">
        <f t="shared" si="22"/>
        <v>592500</v>
      </c>
      <c r="D296" s="3">
        <f t="shared" si="23"/>
        <v>25620.897500000003</v>
      </c>
      <c r="E296" s="3">
        <f t="shared" si="25"/>
        <v>618120.89749999996</v>
      </c>
      <c r="F296" s="3">
        <f t="shared" si="26"/>
        <v>-115143.15885688202</v>
      </c>
    </row>
    <row r="297" spans="1:6">
      <c r="A297" s="3">
        <f t="shared" si="24"/>
        <v>296</v>
      </c>
      <c r="B297">
        <f>Intermediate!K297*(Intermediate!$Q$7-Intermediate!H297)</f>
        <v>503747.94116392167</v>
      </c>
      <c r="C297" s="3">
        <f t="shared" si="22"/>
        <v>594000</v>
      </c>
      <c r="D297" s="3">
        <f t="shared" si="23"/>
        <v>25707.748000000003</v>
      </c>
      <c r="E297" s="3">
        <f t="shared" si="25"/>
        <v>619707.74800000002</v>
      </c>
      <c r="F297" s="3">
        <f t="shared" si="26"/>
        <v>-115959.80683607835</v>
      </c>
    </row>
    <row r="298" spans="1:6">
      <c r="A298" s="3">
        <f t="shared" si="24"/>
        <v>297</v>
      </c>
      <c r="B298">
        <f>Intermediate!K298*(Intermediate!$Q$7-Intermediate!H298)</f>
        <v>504514.23425429821</v>
      </c>
      <c r="C298" s="3">
        <f t="shared" si="22"/>
        <v>595500</v>
      </c>
      <c r="D298" s="3">
        <f t="shared" si="23"/>
        <v>25794.598500000004</v>
      </c>
      <c r="E298" s="3">
        <f t="shared" si="25"/>
        <v>621294.59849999996</v>
      </c>
      <c r="F298" s="3">
        <f t="shared" si="26"/>
        <v>-116780.36424570176</v>
      </c>
    </row>
    <row r="299" spans="1:6">
      <c r="A299" s="3">
        <f t="shared" si="24"/>
        <v>298</v>
      </c>
      <c r="B299">
        <f>Intermediate!K299*(Intermediate!$Q$7-Intermediate!H299)</f>
        <v>505276.64675346052</v>
      </c>
      <c r="C299" s="3">
        <f t="shared" si="22"/>
        <v>597000</v>
      </c>
      <c r="D299" s="3">
        <f t="shared" si="23"/>
        <v>25881.449000000004</v>
      </c>
      <c r="E299" s="3">
        <f t="shared" si="25"/>
        <v>622881.44900000002</v>
      </c>
      <c r="F299" s="3">
        <f t="shared" si="26"/>
        <v>-117604.8022465395</v>
      </c>
    </row>
    <row r="300" spans="1:6">
      <c r="A300" s="3">
        <f t="shared" si="24"/>
        <v>299</v>
      </c>
      <c r="B300">
        <f>Intermediate!K300*(Intermediate!$Q$7-Intermediate!H300)</f>
        <v>506035.20722864626</v>
      </c>
      <c r="C300" s="3">
        <f t="shared" si="22"/>
        <v>598500</v>
      </c>
      <c r="D300" s="3">
        <f t="shared" si="23"/>
        <v>25968.299500000005</v>
      </c>
      <c r="E300" s="3">
        <f t="shared" si="25"/>
        <v>624468.29949999996</v>
      </c>
      <c r="F300" s="3">
        <f t="shared" si="26"/>
        <v>-118433.0922713537</v>
      </c>
    </row>
    <row r="301" spans="1:6">
      <c r="A301" s="3">
        <f t="shared" si="24"/>
        <v>300</v>
      </c>
      <c r="B301">
        <f>Intermediate!K301*(Intermediate!$Q$7-Intermediate!H301)</f>
        <v>506789.94397785922</v>
      </c>
      <c r="C301" s="3">
        <f t="shared" si="22"/>
        <v>600000</v>
      </c>
      <c r="D301" s="3">
        <f t="shared" si="23"/>
        <v>26055.15</v>
      </c>
      <c r="E301" s="3">
        <f t="shared" si="25"/>
        <v>626055.15</v>
      </c>
      <c r="F301" s="3">
        <f t="shared" si="26"/>
        <v>-119265.2060221408</v>
      </c>
    </row>
    <row r="302" spans="1:6">
      <c r="A302" s="3">
        <f t="shared" si="24"/>
        <v>301</v>
      </c>
      <c r="B302">
        <f>Intermediate!K302*(Intermediate!$Q$7-Intermediate!H302)</f>
        <v>507540.88503299054</v>
      </c>
      <c r="C302" s="3">
        <f t="shared" si="22"/>
        <v>601500</v>
      </c>
      <c r="D302" s="3">
        <f t="shared" si="23"/>
        <v>26142.000500000002</v>
      </c>
      <c r="E302" s="3">
        <f t="shared" si="25"/>
        <v>627642.00049999997</v>
      </c>
      <c r="F302" s="3">
        <f t="shared" si="26"/>
        <v>-120101.11546700943</v>
      </c>
    </row>
    <row r="303" spans="1:6">
      <c r="A303" s="3">
        <f t="shared" si="24"/>
        <v>302</v>
      </c>
      <c r="B303">
        <f>Intermediate!K303*(Intermediate!$Q$7-Intermediate!H303)</f>
        <v>508288.05816269299</v>
      </c>
      <c r="C303" s="3">
        <f t="shared" si="22"/>
        <v>603000</v>
      </c>
      <c r="D303" s="3">
        <f t="shared" si="23"/>
        <v>26228.851000000002</v>
      </c>
      <c r="E303" s="3">
        <f t="shared" si="25"/>
        <v>629228.85100000002</v>
      </c>
      <c r="F303" s="3">
        <f t="shared" si="26"/>
        <v>-120940.79283730703</v>
      </c>
    </row>
    <row r="304" spans="1:6">
      <c r="A304" s="3">
        <f t="shared" si="24"/>
        <v>303</v>
      </c>
      <c r="B304">
        <f>Intermediate!K304*(Intermediate!$Q$7-Intermediate!H304)</f>
        <v>509031.49087547249</v>
      </c>
      <c r="C304" s="3">
        <f t="shared" si="22"/>
        <v>604500</v>
      </c>
      <c r="D304" s="3">
        <f t="shared" si="23"/>
        <v>26315.701500000003</v>
      </c>
      <c r="E304" s="3">
        <f t="shared" si="25"/>
        <v>630815.70149999997</v>
      </c>
      <c r="F304" s="3">
        <f t="shared" si="26"/>
        <v>-121784.21062452748</v>
      </c>
    </row>
    <row r="305" spans="1:6">
      <c r="A305" s="3">
        <f t="shared" si="24"/>
        <v>304</v>
      </c>
      <c r="B305">
        <f>Intermediate!K305*(Intermediate!$Q$7-Intermediate!H305)</f>
        <v>509771.21042234718</v>
      </c>
      <c r="C305" s="3">
        <f t="shared" si="22"/>
        <v>606000</v>
      </c>
      <c r="D305" s="3">
        <f t="shared" si="23"/>
        <v>26402.552000000003</v>
      </c>
      <c r="E305" s="3">
        <f t="shared" si="25"/>
        <v>632402.55200000003</v>
      </c>
      <c r="F305" s="3">
        <f t="shared" si="26"/>
        <v>-122631.34157765284</v>
      </c>
    </row>
    <row r="306" spans="1:6">
      <c r="A306" s="3">
        <f t="shared" si="24"/>
        <v>305</v>
      </c>
      <c r="B306">
        <f>Intermediate!K306*(Intermediate!$Q$7-Intermediate!H306)</f>
        <v>510507.24379965913</v>
      </c>
      <c r="C306" s="3">
        <f t="shared" si="22"/>
        <v>607500</v>
      </c>
      <c r="D306" s="3">
        <f t="shared" si="23"/>
        <v>26489.402500000004</v>
      </c>
      <c r="E306" s="3">
        <f t="shared" si="25"/>
        <v>633989.40249999997</v>
      </c>
      <c r="F306" s="3">
        <f t="shared" si="26"/>
        <v>-123482.15870034083</v>
      </c>
    </row>
    <row r="307" spans="1:6">
      <c r="A307" s="3">
        <f t="shared" si="24"/>
        <v>306</v>
      </c>
      <c r="B307">
        <f>Intermediate!K307*(Intermediate!$Q$7-Intermediate!H307)</f>
        <v>511239.61775220558</v>
      </c>
      <c r="C307" s="3">
        <f t="shared" si="22"/>
        <v>609000</v>
      </c>
      <c r="D307" s="3">
        <f t="shared" si="23"/>
        <v>26576.253000000004</v>
      </c>
      <c r="E307" s="3">
        <f t="shared" si="25"/>
        <v>635576.25300000003</v>
      </c>
      <c r="F307" s="3">
        <f t="shared" si="26"/>
        <v>-124336.63524779445</v>
      </c>
    </row>
    <row r="308" spans="1:6">
      <c r="A308" s="3">
        <f t="shared" si="24"/>
        <v>307</v>
      </c>
      <c r="B308">
        <f>Intermediate!K308*(Intermediate!$Q$7-Intermediate!H308)</f>
        <v>511968.35877564835</v>
      </c>
      <c r="C308" s="3">
        <f t="shared" si="22"/>
        <v>610500</v>
      </c>
      <c r="D308" s="3">
        <f t="shared" si="23"/>
        <v>26663.103500000005</v>
      </c>
      <c r="E308" s="3">
        <f t="shared" si="25"/>
        <v>637163.10349999997</v>
      </c>
      <c r="F308" s="3">
        <f t="shared" si="26"/>
        <v>-125194.74472435162</v>
      </c>
    </row>
    <row r="309" spans="1:6">
      <c r="A309" s="3">
        <f t="shared" si="24"/>
        <v>308</v>
      </c>
      <c r="B309">
        <f>Intermediate!K309*(Intermediate!$Q$7-Intermediate!H309)</f>
        <v>512693.49311947526</v>
      </c>
      <c r="C309" s="3">
        <f t="shared" si="22"/>
        <v>612000</v>
      </c>
      <c r="D309" s="3">
        <f t="shared" si="23"/>
        <v>26749.954000000005</v>
      </c>
      <c r="E309" s="3">
        <f t="shared" si="25"/>
        <v>638749.95400000003</v>
      </c>
      <c r="F309" s="3">
        <f t="shared" si="26"/>
        <v>-126056.46088052477</v>
      </c>
    </row>
    <row r="310" spans="1:6">
      <c r="A310" s="3">
        <f t="shared" si="24"/>
        <v>309</v>
      </c>
      <c r="B310">
        <f>Intermediate!K310*(Intermediate!$Q$7-Intermediate!H310)</f>
        <v>513415.04678956873</v>
      </c>
      <c r="C310" s="3">
        <f t="shared" si="22"/>
        <v>613500</v>
      </c>
      <c r="D310" s="3">
        <f t="shared" si="23"/>
        <v>26836.804500000002</v>
      </c>
      <c r="E310" s="3">
        <f t="shared" si="25"/>
        <v>640336.80449999997</v>
      </c>
      <c r="F310" s="3">
        <f t="shared" si="26"/>
        <v>-126921.75771043124</v>
      </c>
    </row>
    <row r="311" spans="1:6">
      <c r="A311" s="3">
        <f t="shared" si="24"/>
        <v>310</v>
      </c>
      <c r="B311">
        <f>Intermediate!K311*(Intermediate!$Q$7-Intermediate!H311)</f>
        <v>514133.0455509926</v>
      </c>
      <c r="C311" s="3">
        <f t="shared" si="22"/>
        <v>615000</v>
      </c>
      <c r="D311" s="3">
        <f t="shared" si="23"/>
        <v>26923.655000000002</v>
      </c>
      <c r="E311" s="3">
        <f t="shared" si="25"/>
        <v>641923.65500000003</v>
      </c>
      <c r="F311" s="3">
        <f t="shared" si="26"/>
        <v>-127790.60944900743</v>
      </c>
    </row>
    <row r="312" spans="1:6">
      <c r="A312" s="3">
        <f t="shared" si="24"/>
        <v>311</v>
      </c>
      <c r="B312">
        <f>Intermediate!K312*(Intermediate!$Q$7-Intermediate!H312)</f>
        <v>514847.51493059983</v>
      </c>
      <c r="C312" s="3">
        <f t="shared" si="22"/>
        <v>616500</v>
      </c>
      <c r="D312" s="3">
        <f t="shared" si="23"/>
        <v>27010.505500000003</v>
      </c>
      <c r="E312" s="3">
        <f t="shared" si="25"/>
        <v>643510.50549999997</v>
      </c>
      <c r="F312" s="3">
        <f t="shared" si="26"/>
        <v>-128662.99056940014</v>
      </c>
    </row>
    <row r="313" spans="1:6">
      <c r="A313" s="3">
        <f t="shared" si="24"/>
        <v>312</v>
      </c>
      <c r="B313">
        <f>Intermediate!K313*(Intermediate!$Q$7-Intermediate!H313)</f>
        <v>515558.48021957796</v>
      </c>
      <c r="C313" s="3">
        <f t="shared" si="22"/>
        <v>618000</v>
      </c>
      <c r="D313" s="3">
        <f t="shared" si="23"/>
        <v>27097.356000000003</v>
      </c>
      <c r="E313" s="3">
        <f t="shared" si="25"/>
        <v>645097.35600000003</v>
      </c>
      <c r="F313" s="3">
        <f t="shared" si="26"/>
        <v>-129538.87578042207</v>
      </c>
    </row>
    <row r="314" spans="1:6">
      <c r="A314" s="3">
        <f t="shared" si="24"/>
        <v>313</v>
      </c>
      <c r="B314">
        <f>Intermediate!K314*(Intermediate!$Q$7-Intermediate!H314)</f>
        <v>516265.96647610911</v>
      </c>
      <c r="C314" s="3">
        <f t="shared" si="22"/>
        <v>619500</v>
      </c>
      <c r="D314" s="3">
        <f t="shared" si="23"/>
        <v>27184.206500000004</v>
      </c>
      <c r="E314" s="3">
        <f t="shared" si="25"/>
        <v>646684.20649999997</v>
      </c>
      <c r="F314" s="3">
        <f t="shared" si="26"/>
        <v>-130418.24002389086</v>
      </c>
    </row>
    <row r="315" spans="1:6">
      <c r="A315" s="3">
        <f t="shared" si="24"/>
        <v>314</v>
      </c>
      <c r="B315">
        <f>Intermediate!K315*(Intermediate!$Q$7-Intermediate!H315)</f>
        <v>516969.99852789455</v>
      </c>
      <c r="C315" s="3">
        <f t="shared" si="22"/>
        <v>621000</v>
      </c>
      <c r="D315" s="3">
        <f t="shared" si="23"/>
        <v>27271.057000000004</v>
      </c>
      <c r="E315" s="3">
        <f t="shared" si="25"/>
        <v>648271.05700000003</v>
      </c>
      <c r="F315" s="3">
        <f t="shared" si="26"/>
        <v>-131301.05847210548</v>
      </c>
    </row>
    <row r="316" spans="1:6">
      <c r="A316" s="3">
        <f t="shared" si="24"/>
        <v>315</v>
      </c>
      <c r="B316">
        <f>Intermediate!K316*(Intermediate!$Q$7-Intermediate!H316)</f>
        <v>517670.60097463737</v>
      </c>
      <c r="C316" s="3">
        <f t="shared" si="22"/>
        <v>622500</v>
      </c>
      <c r="D316" s="3">
        <f t="shared" si="23"/>
        <v>27357.907500000005</v>
      </c>
      <c r="E316" s="3">
        <f t="shared" si="25"/>
        <v>649857.90749999997</v>
      </c>
      <c r="F316" s="3">
        <f t="shared" si="26"/>
        <v>-132187.3065253626</v>
      </c>
    </row>
    <row r="317" spans="1:6">
      <c r="A317" s="3">
        <f t="shared" si="24"/>
        <v>316</v>
      </c>
      <c r="B317">
        <f>Intermediate!K317*(Intermediate!$Q$7-Intermediate!H317)</f>
        <v>518367.79819060728</v>
      </c>
      <c r="C317" s="3">
        <f t="shared" si="22"/>
        <v>624000</v>
      </c>
      <c r="D317" s="3">
        <f t="shared" si="23"/>
        <v>27444.758000000002</v>
      </c>
      <c r="E317" s="3">
        <f t="shared" si="25"/>
        <v>651444.75800000003</v>
      </c>
      <c r="F317" s="3">
        <f t="shared" si="26"/>
        <v>-133076.95980939275</v>
      </c>
    </row>
    <row r="318" spans="1:6">
      <c r="A318" s="3">
        <f t="shared" si="24"/>
        <v>317</v>
      </c>
      <c r="B318">
        <f>Intermediate!K318*(Intermediate!$Q$7-Intermediate!H318)</f>
        <v>519061.61432691629</v>
      </c>
      <c r="C318" s="3">
        <f t="shared" si="22"/>
        <v>625500</v>
      </c>
      <c r="D318" s="3">
        <f t="shared" si="23"/>
        <v>27531.608500000002</v>
      </c>
      <c r="E318" s="3">
        <f t="shared" si="25"/>
        <v>653031.60849999997</v>
      </c>
      <c r="F318" s="3">
        <f t="shared" si="26"/>
        <v>-133969.99417308369</v>
      </c>
    </row>
    <row r="319" spans="1:6">
      <c r="A319" s="3">
        <f t="shared" si="24"/>
        <v>318</v>
      </c>
      <c r="B319">
        <f>Intermediate!K319*(Intermediate!$Q$7-Intermediate!H319)</f>
        <v>519752.07331428648</v>
      </c>
      <c r="C319" s="3">
        <f t="shared" si="22"/>
        <v>627000</v>
      </c>
      <c r="D319" s="3">
        <f t="shared" si="23"/>
        <v>27618.459000000003</v>
      </c>
      <c r="E319" s="3">
        <f t="shared" si="25"/>
        <v>654618.45900000003</v>
      </c>
      <c r="F319" s="3">
        <f t="shared" si="26"/>
        <v>-134866.38568571355</v>
      </c>
    </row>
    <row r="320" spans="1:6">
      <c r="A320" s="3">
        <f t="shared" si="24"/>
        <v>319</v>
      </c>
      <c r="B320">
        <f>Intermediate!K320*(Intermediate!$Q$7-Intermediate!H320)</f>
        <v>520439.19886503072</v>
      </c>
      <c r="C320" s="3">
        <f t="shared" si="22"/>
        <v>628500</v>
      </c>
      <c r="D320" s="3">
        <f t="shared" si="23"/>
        <v>27705.309500000003</v>
      </c>
      <c r="E320" s="3">
        <f t="shared" si="25"/>
        <v>656205.30949999997</v>
      </c>
      <c r="F320" s="3">
        <f t="shared" si="26"/>
        <v>-135766.11063496926</v>
      </c>
    </row>
    <row r="321" spans="1:6">
      <c r="A321" s="3">
        <f t="shared" si="24"/>
        <v>320</v>
      </c>
      <c r="B321">
        <f>Intermediate!K321*(Intermediate!$Q$7-Intermediate!H321)</f>
        <v>521123.01447569253</v>
      </c>
      <c r="C321" s="3">
        <f t="shared" si="22"/>
        <v>630000</v>
      </c>
      <c r="D321" s="3">
        <f t="shared" si="23"/>
        <v>27792.160000000003</v>
      </c>
      <c r="E321" s="3">
        <f t="shared" si="25"/>
        <v>657792.16</v>
      </c>
      <c r="F321" s="3">
        <f t="shared" si="26"/>
        <v>-136669.1455243075</v>
      </c>
    </row>
    <row r="322" spans="1:6">
      <c r="A322" s="3">
        <f t="shared" si="24"/>
        <v>321</v>
      </c>
      <c r="B322">
        <f>Intermediate!K322*(Intermediate!$Q$7-Intermediate!H322)</f>
        <v>521803.54342939903</v>
      </c>
      <c r="C322" s="3">
        <f t="shared" ref="C322:C385" si="27">(A322&gt;0)*($N$11+2*A322*$N$12)</f>
        <v>631500</v>
      </c>
      <c r="D322" s="3">
        <f t="shared" ref="D322:D385" si="28">( ( ( (2*A322/$N$8) + $N$9 )*$N$7 )-A322 )*$K$15</f>
        <v>27879.010500000004</v>
      </c>
      <c r="E322" s="3">
        <f t="shared" si="25"/>
        <v>659379.01049999997</v>
      </c>
      <c r="F322" s="3">
        <f t="shared" si="26"/>
        <v>-137575.46707060095</v>
      </c>
    </row>
    <row r="323" spans="1:6">
      <c r="A323" s="3">
        <f t="shared" ref="A323:A386" si="29" xml:space="preserve"> A322+$K$20</f>
        <v>322</v>
      </c>
      <c r="B323">
        <f>Intermediate!K323*(Intermediate!$Q$7-Intermediate!H323)</f>
        <v>522480.80879796267</v>
      </c>
      <c r="C323" s="3">
        <f t="shared" si="27"/>
        <v>633000</v>
      </c>
      <c r="D323" s="3">
        <f t="shared" si="28"/>
        <v>27965.861000000004</v>
      </c>
      <c r="E323" s="3">
        <f t="shared" si="25"/>
        <v>660965.86100000003</v>
      </c>
      <c r="F323" s="3">
        <f t="shared" si="26"/>
        <v>-138485.05220203736</v>
      </c>
    </row>
    <row r="324" spans="1:6">
      <c r="A324" s="3">
        <f t="shared" si="29"/>
        <v>323</v>
      </c>
      <c r="B324">
        <f>Intermediate!K324*(Intermediate!$Q$7-Intermediate!H324)</f>
        <v>523154.83344436268</v>
      </c>
      <c r="C324" s="3">
        <f t="shared" si="27"/>
        <v>634500</v>
      </c>
      <c r="D324" s="3">
        <f t="shared" si="28"/>
        <v>28052.711500000005</v>
      </c>
      <c r="E324" s="3">
        <f t="shared" si="25"/>
        <v>662552.71149999998</v>
      </c>
      <c r="F324" s="3">
        <f t="shared" si="26"/>
        <v>-139397.87805563729</v>
      </c>
    </row>
    <row r="325" spans="1:6">
      <c r="A325" s="3">
        <f t="shared" si="29"/>
        <v>324</v>
      </c>
      <c r="B325">
        <f>Intermediate!K325*(Intermediate!$Q$7-Intermediate!H325)</f>
        <v>523825.64002495544</v>
      </c>
      <c r="C325" s="3">
        <f t="shared" si="27"/>
        <v>636000</v>
      </c>
      <c r="D325" s="3">
        <f t="shared" si="28"/>
        <v>28139.562000000005</v>
      </c>
      <c r="E325" s="3">
        <f t="shared" si="25"/>
        <v>664139.56200000003</v>
      </c>
      <c r="F325" s="3">
        <f t="shared" si="26"/>
        <v>-140313.92197504459</v>
      </c>
    </row>
    <row r="326" spans="1:6">
      <c r="A326" s="3">
        <f t="shared" si="29"/>
        <v>325</v>
      </c>
      <c r="B326">
        <f>Intermediate!K326*(Intermediate!$Q$7-Intermediate!H326)</f>
        <v>524493.25099164259</v>
      </c>
      <c r="C326" s="3">
        <f t="shared" si="27"/>
        <v>637500</v>
      </c>
      <c r="D326" s="3">
        <f t="shared" si="28"/>
        <v>28226.412500000002</v>
      </c>
      <c r="E326" s="3">
        <f t="shared" si="25"/>
        <v>665726.41249999998</v>
      </c>
      <c r="F326" s="3">
        <f t="shared" si="26"/>
        <v>-141233.16150835739</v>
      </c>
    </row>
    <row r="327" spans="1:6">
      <c r="A327" s="3">
        <f t="shared" si="29"/>
        <v>326</v>
      </c>
      <c r="B327">
        <f>Intermediate!K327*(Intermediate!$Q$7-Intermediate!H327)</f>
        <v>525157.68859406235</v>
      </c>
      <c r="C327" s="3">
        <f t="shared" si="27"/>
        <v>639000</v>
      </c>
      <c r="D327" s="3">
        <f t="shared" si="28"/>
        <v>28313.263000000003</v>
      </c>
      <c r="E327" s="3">
        <f t="shared" si="25"/>
        <v>667313.26300000004</v>
      </c>
      <c r="F327" s="3">
        <f t="shared" si="26"/>
        <v>-142155.57440593769</v>
      </c>
    </row>
    <row r="328" spans="1:6">
      <c r="A328" s="3">
        <f t="shared" si="29"/>
        <v>327</v>
      </c>
      <c r="B328">
        <f>Intermediate!K328*(Intermediate!$Q$7-Intermediate!H328)</f>
        <v>525818.97488192294</v>
      </c>
      <c r="C328" s="3">
        <f t="shared" si="27"/>
        <v>640500</v>
      </c>
      <c r="D328" s="3">
        <f t="shared" si="28"/>
        <v>28400.113500000003</v>
      </c>
      <c r="E328" s="3">
        <f t="shared" si="25"/>
        <v>668900.11349999998</v>
      </c>
      <c r="F328" s="3">
        <f t="shared" si="26"/>
        <v>-143081.13861807704</v>
      </c>
    </row>
    <row r="329" spans="1:6">
      <c r="A329" s="3">
        <f t="shared" si="29"/>
        <v>328</v>
      </c>
      <c r="B329">
        <f>Intermediate!K329*(Intermediate!$Q$7-Intermediate!H329)</f>
        <v>526477.13170699484</v>
      </c>
      <c r="C329" s="3">
        <f t="shared" si="27"/>
        <v>642000</v>
      </c>
      <c r="D329" s="3">
        <f t="shared" si="28"/>
        <v>28486.964000000004</v>
      </c>
      <c r="E329" s="3">
        <f t="shared" si="25"/>
        <v>670486.96400000004</v>
      </c>
      <c r="F329" s="3">
        <f t="shared" si="26"/>
        <v>-144009.83229300519</v>
      </c>
    </row>
    <row r="330" spans="1:6">
      <c r="A330" s="3">
        <f t="shared" si="29"/>
        <v>329</v>
      </c>
      <c r="B330">
        <f>Intermediate!K330*(Intermediate!$Q$7-Intermediate!H330)</f>
        <v>527132.18072525016</v>
      </c>
      <c r="C330" s="3">
        <f t="shared" si="27"/>
        <v>643500</v>
      </c>
      <c r="D330" s="3">
        <f t="shared" si="28"/>
        <v>28573.814500000004</v>
      </c>
      <c r="E330" s="3">
        <f t="shared" si="25"/>
        <v>672073.81449999998</v>
      </c>
      <c r="F330" s="3">
        <f t="shared" si="26"/>
        <v>-144941.63377474982</v>
      </c>
    </row>
    <row r="331" spans="1:6">
      <c r="A331" s="3">
        <f t="shared" si="29"/>
        <v>330</v>
      </c>
      <c r="B331">
        <f>Intermediate!K331*(Intermediate!$Q$7-Intermediate!H331)</f>
        <v>527784.14339901449</v>
      </c>
      <c r="C331" s="3">
        <f t="shared" si="27"/>
        <v>645000</v>
      </c>
      <c r="D331" s="3">
        <f t="shared" si="28"/>
        <v>28660.665000000005</v>
      </c>
      <c r="E331" s="3">
        <f t="shared" si="25"/>
        <v>673660.66500000004</v>
      </c>
      <c r="F331" s="3">
        <f t="shared" si="26"/>
        <v>-145876.52160098555</v>
      </c>
    </row>
    <row r="332" spans="1:6">
      <c r="A332" s="3">
        <f t="shared" si="29"/>
        <v>331</v>
      </c>
      <c r="B332">
        <f>Intermediate!K332*(Intermediate!$Q$7-Intermediate!H332)</f>
        <v>528433.04099905258</v>
      </c>
      <c r="C332" s="3">
        <f t="shared" si="27"/>
        <v>646500</v>
      </c>
      <c r="D332" s="3">
        <f t="shared" si="28"/>
        <v>28747.515500000005</v>
      </c>
      <c r="E332" s="3">
        <f t="shared" si="25"/>
        <v>675247.51549999998</v>
      </c>
      <c r="F332" s="3">
        <f t="shared" si="26"/>
        <v>-146814.4745009474</v>
      </c>
    </row>
    <row r="333" spans="1:6">
      <c r="A333" s="3">
        <f t="shared" si="29"/>
        <v>332</v>
      </c>
      <c r="B333">
        <f>Intermediate!K333*(Intermediate!$Q$7-Intermediate!H333)</f>
        <v>529078.89460653148</v>
      </c>
      <c r="C333" s="3">
        <f t="shared" si="27"/>
        <v>648000</v>
      </c>
      <c r="D333" s="3">
        <f t="shared" si="28"/>
        <v>28834.366000000002</v>
      </c>
      <c r="E333" s="3">
        <f t="shared" si="25"/>
        <v>676834.36600000004</v>
      </c>
      <c r="F333" s="3">
        <f t="shared" si="26"/>
        <v>-147755.47139346856</v>
      </c>
    </row>
    <row r="334" spans="1:6">
      <c r="A334" s="3">
        <f t="shared" si="29"/>
        <v>333</v>
      </c>
      <c r="B334">
        <f>Intermediate!K334*(Intermediate!$Q$7-Intermediate!H334)</f>
        <v>529721.72511516383</v>
      </c>
      <c r="C334" s="3">
        <f t="shared" si="27"/>
        <v>649500</v>
      </c>
      <c r="D334" s="3">
        <f t="shared" si="28"/>
        <v>28921.216500000002</v>
      </c>
      <c r="E334" s="3">
        <f t="shared" si="25"/>
        <v>678421.21649999998</v>
      </c>
      <c r="F334" s="3">
        <f t="shared" si="26"/>
        <v>-148699.49138483615</v>
      </c>
    </row>
    <row r="335" spans="1:6">
      <c r="A335" s="3">
        <f t="shared" si="29"/>
        <v>334</v>
      </c>
      <c r="B335">
        <f>Intermediate!K335*(Intermediate!$Q$7-Intermediate!H335)</f>
        <v>530361.55323301814</v>
      </c>
      <c r="C335" s="3">
        <f t="shared" si="27"/>
        <v>651000</v>
      </c>
      <c r="D335" s="3">
        <f t="shared" si="28"/>
        <v>29008.067000000003</v>
      </c>
      <c r="E335" s="3">
        <f t="shared" si="25"/>
        <v>680008.06700000004</v>
      </c>
      <c r="F335" s="3">
        <f t="shared" si="26"/>
        <v>-149646.51376698189</v>
      </c>
    </row>
    <row r="336" spans="1:6">
      <c r="A336" s="3">
        <f t="shared" si="29"/>
        <v>335</v>
      </c>
      <c r="B336">
        <f>Intermediate!K336*(Intermediate!$Q$7-Intermediate!H336)</f>
        <v>530998.39948473894</v>
      </c>
      <c r="C336" s="3">
        <f t="shared" si="27"/>
        <v>652500</v>
      </c>
      <c r="D336" s="3">
        <f t="shared" si="28"/>
        <v>29094.917500000003</v>
      </c>
      <c r="E336" s="3">
        <f t="shared" si="25"/>
        <v>681594.91749999998</v>
      </c>
      <c r="F336" s="3">
        <f t="shared" si="26"/>
        <v>-150596.51801526104</v>
      </c>
    </row>
    <row r="337" spans="1:6">
      <c r="A337" s="3">
        <f t="shared" si="29"/>
        <v>336</v>
      </c>
      <c r="B337">
        <f>Intermediate!K337*(Intermediate!$Q$7-Intermediate!H337)</f>
        <v>531632.28421327402</v>
      </c>
      <c r="C337" s="3">
        <f t="shared" si="27"/>
        <v>654000</v>
      </c>
      <c r="D337" s="3">
        <f t="shared" si="28"/>
        <v>29181.768000000004</v>
      </c>
      <c r="E337" s="3">
        <f t="shared" si="25"/>
        <v>683181.76800000004</v>
      </c>
      <c r="F337" s="3">
        <f t="shared" si="26"/>
        <v>-151549.48378672602</v>
      </c>
    </row>
    <row r="338" spans="1:6">
      <c r="A338" s="3">
        <f t="shared" si="29"/>
        <v>337</v>
      </c>
      <c r="B338">
        <f>Intermediate!K338*(Intermediate!$Q$7-Intermediate!H338)</f>
        <v>532263.22758198646</v>
      </c>
      <c r="C338" s="3">
        <f t="shared" si="27"/>
        <v>655500</v>
      </c>
      <c r="D338" s="3">
        <f t="shared" si="28"/>
        <v>29268.618500000004</v>
      </c>
      <c r="E338" s="3">
        <f t="shared" si="25"/>
        <v>684768.61849999998</v>
      </c>
      <c r="F338" s="3">
        <f t="shared" si="26"/>
        <v>-152505.39091801352</v>
      </c>
    </row>
    <row r="339" spans="1:6">
      <c r="A339" s="3">
        <f t="shared" si="29"/>
        <v>338</v>
      </c>
      <c r="B339">
        <f>Intermediate!K339*(Intermediate!$Q$7-Intermediate!H339)</f>
        <v>532891.24957643053</v>
      </c>
      <c r="C339" s="3">
        <f t="shared" si="27"/>
        <v>657000</v>
      </c>
      <c r="D339" s="3">
        <f t="shared" si="28"/>
        <v>29355.469000000005</v>
      </c>
      <c r="E339" s="3">
        <f t="shared" si="25"/>
        <v>686355.46900000004</v>
      </c>
      <c r="F339" s="3">
        <f t="shared" si="26"/>
        <v>-153464.21942356951</v>
      </c>
    </row>
    <row r="340" spans="1:6">
      <c r="A340" s="3">
        <f t="shared" si="29"/>
        <v>339</v>
      </c>
      <c r="B340">
        <f>Intermediate!K340*(Intermediate!$Q$7-Intermediate!H340)</f>
        <v>533516.37000627897</v>
      </c>
      <c r="C340" s="3">
        <f t="shared" si="27"/>
        <v>658500</v>
      </c>
      <c r="D340" s="3">
        <f t="shared" si="28"/>
        <v>29442.319500000005</v>
      </c>
      <c r="E340" s="3">
        <f t="shared" si="25"/>
        <v>687942.31949999998</v>
      </c>
      <c r="F340" s="3">
        <f t="shared" si="26"/>
        <v>-154425.94949372101</v>
      </c>
    </row>
    <row r="341" spans="1:6">
      <c r="A341" s="3">
        <f t="shared" si="29"/>
        <v>340</v>
      </c>
      <c r="B341">
        <f>Intermediate!K341*(Intermediate!$Q$7-Intermediate!H341)</f>
        <v>534138.60850711912</v>
      </c>
      <c r="C341" s="3">
        <f t="shared" si="27"/>
        <v>660000</v>
      </c>
      <c r="D341" s="3">
        <f t="shared" si="28"/>
        <v>29529.170000000006</v>
      </c>
      <c r="E341" s="3">
        <f t="shared" si="25"/>
        <v>689529.17</v>
      </c>
      <c r="F341" s="3">
        <f t="shared" si="26"/>
        <v>-155390.56149288092</v>
      </c>
    </row>
    <row r="342" spans="1:6">
      <c r="A342" s="3">
        <f t="shared" si="29"/>
        <v>341</v>
      </c>
      <c r="B342">
        <f>Intermediate!K342*(Intermediate!$Q$7-Intermediate!H342)</f>
        <v>534757.98454247799</v>
      </c>
      <c r="C342" s="3">
        <f t="shared" si="27"/>
        <v>661500</v>
      </c>
      <c r="D342" s="3">
        <f t="shared" si="28"/>
        <v>29616.020500000002</v>
      </c>
      <c r="E342" s="3">
        <f t="shared" si="25"/>
        <v>691116.02049999998</v>
      </c>
      <c r="F342" s="3">
        <f t="shared" si="26"/>
        <v>-156358.03595752199</v>
      </c>
    </row>
    <row r="343" spans="1:6">
      <c r="A343" s="3">
        <f t="shared" si="29"/>
        <v>342</v>
      </c>
      <c r="B343">
        <f>Intermediate!K343*(Intermediate!$Q$7-Intermediate!H343)</f>
        <v>535374.51740545721</v>
      </c>
      <c r="C343" s="3">
        <f t="shared" si="27"/>
        <v>663000</v>
      </c>
      <c r="D343" s="3">
        <f t="shared" si="28"/>
        <v>29702.871000000003</v>
      </c>
      <c r="E343" s="3">
        <f t="shared" si="25"/>
        <v>692702.87100000004</v>
      </c>
      <c r="F343" s="3">
        <f t="shared" si="26"/>
        <v>-157328.35359454283</v>
      </c>
    </row>
    <row r="344" spans="1:6">
      <c r="A344" s="3">
        <f t="shared" si="29"/>
        <v>343</v>
      </c>
      <c r="B344">
        <f>Intermediate!K344*(Intermediate!$Q$7-Intermediate!H344)</f>
        <v>535988.2262205194</v>
      </c>
      <c r="C344" s="3">
        <f t="shared" si="27"/>
        <v>664500</v>
      </c>
      <c r="D344" s="3">
        <f t="shared" si="28"/>
        <v>29789.721500000003</v>
      </c>
      <c r="E344" s="3">
        <f t="shared" ref="E344:E407" si="30">C344+D344</f>
        <v>694289.72149999999</v>
      </c>
      <c r="F344" s="3">
        <f t="shared" ref="F344:F407" si="31">B344-E344</f>
        <v>-158301.49527948059</v>
      </c>
    </row>
    <row r="345" spans="1:6">
      <c r="A345" s="3">
        <f t="shared" si="29"/>
        <v>344</v>
      </c>
      <c r="B345">
        <f>Intermediate!K345*(Intermediate!$Q$7-Intermediate!H345)</f>
        <v>536599.12994539714</v>
      </c>
      <c r="C345" s="3">
        <f t="shared" si="27"/>
        <v>666000</v>
      </c>
      <c r="D345" s="3">
        <f t="shared" si="28"/>
        <v>29876.572000000004</v>
      </c>
      <c r="E345" s="3">
        <f t="shared" si="30"/>
        <v>695876.57200000004</v>
      </c>
      <c r="F345" s="3">
        <f t="shared" si="31"/>
        <v>-159277.4420546029</v>
      </c>
    </row>
    <row r="346" spans="1:6">
      <c r="A346" s="3">
        <f t="shared" si="29"/>
        <v>345</v>
      </c>
      <c r="B346">
        <f>Intermediate!K346*(Intermediate!$Q$7-Intermediate!H346)</f>
        <v>537207.2473727396</v>
      </c>
      <c r="C346" s="3">
        <f t="shared" si="27"/>
        <v>667500</v>
      </c>
      <c r="D346" s="3">
        <f t="shared" si="28"/>
        <v>29963.422500000004</v>
      </c>
      <c r="E346" s="3">
        <f t="shared" si="30"/>
        <v>697463.42249999999</v>
      </c>
      <c r="F346" s="3">
        <f t="shared" si="31"/>
        <v>-160256.17512726039</v>
      </c>
    </row>
    <row r="347" spans="1:6">
      <c r="A347" s="3">
        <f t="shared" si="29"/>
        <v>346</v>
      </c>
      <c r="B347">
        <f>Intermediate!K347*(Intermediate!$Q$7-Intermediate!H347)</f>
        <v>537812.59713187476</v>
      </c>
      <c r="C347" s="3">
        <f t="shared" si="27"/>
        <v>669000</v>
      </c>
      <c r="D347" s="3">
        <f t="shared" si="28"/>
        <v>30050.273000000005</v>
      </c>
      <c r="E347" s="3">
        <f t="shared" si="30"/>
        <v>699050.27300000004</v>
      </c>
      <c r="F347" s="3">
        <f t="shared" si="31"/>
        <v>-161237.67586812528</v>
      </c>
    </row>
    <row r="348" spans="1:6">
      <c r="A348" s="3">
        <f t="shared" si="29"/>
        <v>347</v>
      </c>
      <c r="B348">
        <f>Intermediate!K348*(Intermediate!$Q$7-Intermediate!H348)</f>
        <v>538415.19769048679</v>
      </c>
      <c r="C348" s="3">
        <f t="shared" si="27"/>
        <v>670500</v>
      </c>
      <c r="D348" s="3">
        <f t="shared" si="28"/>
        <v>30137.123500000005</v>
      </c>
      <c r="E348" s="3">
        <f t="shared" si="30"/>
        <v>700637.12349999999</v>
      </c>
      <c r="F348" s="3">
        <f t="shared" si="31"/>
        <v>-162221.9258095132</v>
      </c>
    </row>
    <row r="349" spans="1:6">
      <c r="A349" s="3">
        <f t="shared" si="29"/>
        <v>348</v>
      </c>
      <c r="B349">
        <f>Intermediate!K349*(Intermediate!$Q$7-Intermediate!H349)</f>
        <v>539015.06735638611</v>
      </c>
      <c r="C349" s="3">
        <f t="shared" si="27"/>
        <v>672000</v>
      </c>
      <c r="D349" s="3">
        <f t="shared" si="28"/>
        <v>30223.974000000002</v>
      </c>
      <c r="E349" s="3">
        <f t="shared" si="30"/>
        <v>702223.97400000005</v>
      </c>
      <c r="F349" s="3">
        <f t="shared" si="31"/>
        <v>-163208.90664361394</v>
      </c>
    </row>
    <row r="350" spans="1:6">
      <c r="A350" s="3">
        <f t="shared" si="29"/>
        <v>349</v>
      </c>
      <c r="B350">
        <f>Intermediate!K350*(Intermediate!$Q$7-Intermediate!H350)</f>
        <v>539612.224279113</v>
      </c>
      <c r="C350" s="3">
        <f t="shared" si="27"/>
        <v>673500</v>
      </c>
      <c r="D350" s="3">
        <f t="shared" si="28"/>
        <v>30310.824500000002</v>
      </c>
      <c r="E350" s="3">
        <f t="shared" si="30"/>
        <v>703810.82449999999</v>
      </c>
      <c r="F350" s="3">
        <f t="shared" si="31"/>
        <v>-164198.60022088699</v>
      </c>
    </row>
    <row r="351" spans="1:6">
      <c r="A351" s="3">
        <f t="shared" si="29"/>
        <v>350</v>
      </c>
      <c r="B351">
        <f>Intermediate!K351*(Intermediate!$Q$7-Intermediate!H351)</f>
        <v>540206.68645157851</v>
      </c>
      <c r="C351" s="3">
        <f t="shared" si="27"/>
        <v>675000</v>
      </c>
      <c r="D351" s="3">
        <f t="shared" si="28"/>
        <v>30397.675000000003</v>
      </c>
      <c r="E351" s="3">
        <f t="shared" si="30"/>
        <v>705397.67500000005</v>
      </c>
      <c r="F351" s="3">
        <f t="shared" si="31"/>
        <v>-165190.98854842153</v>
      </c>
    </row>
    <row r="352" spans="1:6">
      <c r="A352" s="3">
        <f t="shared" si="29"/>
        <v>351</v>
      </c>
      <c r="B352">
        <f>Intermediate!K352*(Intermediate!$Q$7-Intermediate!H352)</f>
        <v>540798.47171169263</v>
      </c>
      <c r="C352" s="3">
        <f t="shared" si="27"/>
        <v>676500</v>
      </c>
      <c r="D352" s="3">
        <f t="shared" si="28"/>
        <v>30484.525500000003</v>
      </c>
      <c r="E352" s="3">
        <f t="shared" si="30"/>
        <v>706984.52549999999</v>
      </c>
      <c r="F352" s="3">
        <f t="shared" si="31"/>
        <v>-166186.05378830736</v>
      </c>
    </row>
    <row r="353" spans="1:6">
      <c r="A353" s="3">
        <f t="shared" si="29"/>
        <v>352</v>
      </c>
      <c r="B353">
        <f>Intermediate!K353*(Intermediate!$Q$7-Intermediate!H353)</f>
        <v>541387.59774410352</v>
      </c>
      <c r="C353" s="3">
        <f t="shared" si="27"/>
        <v>678000</v>
      </c>
      <c r="D353" s="3">
        <f t="shared" si="28"/>
        <v>30571.376000000004</v>
      </c>
      <c r="E353" s="3">
        <f t="shared" si="30"/>
        <v>708571.37600000005</v>
      </c>
      <c r="F353" s="3">
        <f t="shared" si="31"/>
        <v>-167183.77825589653</v>
      </c>
    </row>
    <row r="354" spans="1:6">
      <c r="A354" s="3">
        <f t="shared" si="29"/>
        <v>353</v>
      </c>
      <c r="B354">
        <f>Intermediate!K354*(Intermediate!$Q$7-Intermediate!H354)</f>
        <v>541974.08208152791</v>
      </c>
      <c r="C354" s="3">
        <f t="shared" si="27"/>
        <v>679500</v>
      </c>
      <c r="D354" s="3">
        <f t="shared" si="28"/>
        <v>30658.226500000004</v>
      </c>
      <c r="E354" s="3">
        <f t="shared" si="30"/>
        <v>710158.22649999999</v>
      </c>
      <c r="F354" s="3">
        <f t="shared" si="31"/>
        <v>-168184.14441847207</v>
      </c>
    </row>
    <row r="355" spans="1:6">
      <c r="A355" s="3">
        <f t="shared" si="29"/>
        <v>354</v>
      </c>
      <c r="B355">
        <f>Intermediate!K355*(Intermediate!$Q$7-Intermediate!H355)</f>
        <v>542557.94210661144</v>
      </c>
      <c r="C355" s="3">
        <f t="shared" si="27"/>
        <v>681000</v>
      </c>
      <c r="D355" s="3">
        <f t="shared" si="28"/>
        <v>30745.077000000005</v>
      </c>
      <c r="E355" s="3">
        <f t="shared" si="30"/>
        <v>711745.07700000005</v>
      </c>
      <c r="F355" s="3">
        <f t="shared" si="31"/>
        <v>-169187.1348933886</v>
      </c>
    </row>
    <row r="356" spans="1:6">
      <c r="A356" s="3">
        <f t="shared" si="29"/>
        <v>355</v>
      </c>
      <c r="B356">
        <f>Intermediate!K356*(Intermediate!$Q$7-Intermediate!H356)</f>
        <v>543139.19505329477</v>
      </c>
      <c r="C356" s="3">
        <f t="shared" si="27"/>
        <v>682500</v>
      </c>
      <c r="D356" s="3">
        <f t="shared" si="28"/>
        <v>30831.927500000005</v>
      </c>
      <c r="E356" s="3">
        <f t="shared" si="30"/>
        <v>713331.92749999999</v>
      </c>
      <c r="F356" s="3">
        <f t="shared" si="31"/>
        <v>-170192.73244670522</v>
      </c>
    </row>
    <row r="357" spans="1:6">
      <c r="A357" s="3">
        <f t="shared" si="29"/>
        <v>356</v>
      </c>
      <c r="B357">
        <f>Intermediate!K357*(Intermediate!$Q$7-Intermediate!H357)</f>
        <v>543717.85800839239</v>
      </c>
      <c r="C357" s="3">
        <f t="shared" si="27"/>
        <v>684000</v>
      </c>
      <c r="D357" s="3">
        <f t="shared" si="28"/>
        <v>30918.778000000006</v>
      </c>
      <c r="E357" s="3">
        <f t="shared" si="30"/>
        <v>714918.77800000005</v>
      </c>
      <c r="F357" s="3">
        <f t="shared" si="31"/>
        <v>-171200.91999160766</v>
      </c>
    </row>
    <row r="358" spans="1:6">
      <c r="A358" s="3">
        <f t="shared" si="29"/>
        <v>357</v>
      </c>
      <c r="B358">
        <f>Intermediate!K358*(Intermediate!$Q$7-Intermediate!H358)</f>
        <v>544293.94791318115</v>
      </c>
      <c r="C358" s="3">
        <f t="shared" si="27"/>
        <v>685500</v>
      </c>
      <c r="D358" s="3">
        <f t="shared" si="28"/>
        <v>31005.628500000003</v>
      </c>
      <c r="E358" s="3">
        <f t="shared" si="30"/>
        <v>716505.62849999999</v>
      </c>
      <c r="F358" s="3">
        <f t="shared" si="31"/>
        <v>-172211.68058681884</v>
      </c>
    </row>
    <row r="359" spans="1:6">
      <c r="A359" s="3">
        <f t="shared" si="29"/>
        <v>358</v>
      </c>
      <c r="B359">
        <f>Intermediate!K359*(Intermediate!$Q$7-Intermediate!H359)</f>
        <v>544867.48156478524</v>
      </c>
      <c r="C359" s="3">
        <f t="shared" si="27"/>
        <v>687000</v>
      </c>
      <c r="D359" s="3">
        <f t="shared" si="28"/>
        <v>31092.479000000003</v>
      </c>
      <c r="E359" s="3">
        <f t="shared" si="30"/>
        <v>718092.47900000005</v>
      </c>
      <c r="F359" s="3">
        <f t="shared" si="31"/>
        <v>-173224.99743521481</v>
      </c>
    </row>
    <row r="360" spans="1:6">
      <c r="A360" s="3">
        <f t="shared" si="29"/>
        <v>359</v>
      </c>
      <c r="B360">
        <f>Intermediate!K360*(Intermediate!$Q$7-Intermediate!H360)</f>
        <v>545438.47561769991</v>
      </c>
      <c r="C360" s="3">
        <f t="shared" si="27"/>
        <v>688500</v>
      </c>
      <c r="D360" s="3">
        <f t="shared" si="28"/>
        <v>31179.329500000003</v>
      </c>
      <c r="E360" s="3">
        <f t="shared" si="30"/>
        <v>719679.32949999999</v>
      </c>
      <c r="F360" s="3">
        <f t="shared" si="31"/>
        <v>-174240.85388230009</v>
      </c>
    </row>
    <row r="361" spans="1:6">
      <c r="A361" s="3">
        <f t="shared" si="29"/>
        <v>360</v>
      </c>
      <c r="B361">
        <f>Intermediate!K361*(Intermediate!$Q$7-Intermediate!H361)</f>
        <v>546006.94658534846</v>
      </c>
      <c r="C361" s="3">
        <f t="shared" si="27"/>
        <v>690000</v>
      </c>
      <c r="D361" s="3">
        <f t="shared" si="28"/>
        <v>31266.180000000004</v>
      </c>
      <c r="E361" s="3">
        <f t="shared" si="30"/>
        <v>721266.18</v>
      </c>
      <c r="F361" s="3">
        <f t="shared" si="31"/>
        <v>-175259.23341465159</v>
      </c>
    </row>
    <row r="362" spans="1:6">
      <c r="A362" s="3">
        <f t="shared" si="29"/>
        <v>361</v>
      </c>
      <c r="B362">
        <f>Intermediate!K362*(Intermediate!$Q$7-Intermediate!H362)</f>
        <v>546572.91084136686</v>
      </c>
      <c r="C362" s="3">
        <f t="shared" si="27"/>
        <v>691500</v>
      </c>
      <c r="D362" s="3">
        <f t="shared" si="28"/>
        <v>31353.030500000004</v>
      </c>
      <c r="E362" s="3">
        <f t="shared" si="30"/>
        <v>722853.03049999999</v>
      </c>
      <c r="F362" s="3">
        <f t="shared" si="31"/>
        <v>-176280.11965863314</v>
      </c>
    </row>
    <row r="363" spans="1:6">
      <c r="A363" s="3">
        <f t="shared" si="29"/>
        <v>362</v>
      </c>
      <c r="B363">
        <f>Intermediate!K363*(Intermediate!$Q$7-Intermediate!H363)</f>
        <v>547136.38462115964</v>
      </c>
      <c r="C363" s="3">
        <f t="shared" si="27"/>
        <v>693000</v>
      </c>
      <c r="D363" s="3">
        <f t="shared" si="28"/>
        <v>31439.881000000005</v>
      </c>
      <c r="E363" s="3">
        <f t="shared" si="30"/>
        <v>724439.88100000005</v>
      </c>
      <c r="F363" s="3">
        <f t="shared" si="31"/>
        <v>-177303.49637884041</v>
      </c>
    </row>
    <row r="364" spans="1:6">
      <c r="A364" s="3">
        <f t="shared" si="29"/>
        <v>363</v>
      </c>
      <c r="B364">
        <f>Intermediate!K364*(Intermediate!$Q$7-Intermediate!H364)</f>
        <v>547697.38402324507</v>
      </c>
      <c r="C364" s="3">
        <f t="shared" si="27"/>
        <v>694500</v>
      </c>
      <c r="D364" s="3">
        <f t="shared" si="28"/>
        <v>31526.731500000005</v>
      </c>
      <c r="E364" s="3">
        <f t="shared" si="30"/>
        <v>726026.73149999999</v>
      </c>
      <c r="F364" s="3">
        <f t="shared" si="31"/>
        <v>-178329.34747675492</v>
      </c>
    </row>
    <row r="365" spans="1:6">
      <c r="A365" s="3">
        <f t="shared" si="29"/>
        <v>364</v>
      </c>
      <c r="B365">
        <f>Intermediate!K365*(Intermediate!$Q$7-Intermediate!H365)</f>
        <v>548255.92501077335</v>
      </c>
      <c r="C365" s="3">
        <f t="shared" si="27"/>
        <v>696000</v>
      </c>
      <c r="D365" s="3">
        <f t="shared" si="28"/>
        <v>31613.582000000002</v>
      </c>
      <c r="E365" s="3">
        <f t="shared" si="30"/>
        <v>727613.58200000005</v>
      </c>
      <c r="F365" s="3">
        <f t="shared" si="31"/>
        <v>-179357.6569892267</v>
      </c>
    </row>
    <row r="366" spans="1:6">
      <c r="A366" s="3">
        <f t="shared" si="29"/>
        <v>365</v>
      </c>
      <c r="B366">
        <f>Intermediate!K366*(Intermediate!$Q$7-Intermediate!H366)</f>
        <v>548812.02341268933</v>
      </c>
      <c r="C366" s="3">
        <f t="shared" si="27"/>
        <v>697500</v>
      </c>
      <c r="D366" s="3">
        <f t="shared" si="28"/>
        <v>31700.432500000003</v>
      </c>
      <c r="E366" s="3">
        <f t="shared" si="30"/>
        <v>729200.4325</v>
      </c>
      <c r="F366" s="3">
        <f t="shared" si="31"/>
        <v>-180388.40908731066</v>
      </c>
    </row>
    <row r="367" spans="1:6">
      <c r="A367" s="3">
        <f t="shared" si="29"/>
        <v>366</v>
      </c>
      <c r="B367">
        <f>Intermediate!K367*(Intermediate!$Q$7-Intermediate!H367)</f>
        <v>549365.69492524257</v>
      </c>
      <c r="C367" s="3">
        <f t="shared" si="27"/>
        <v>699000</v>
      </c>
      <c r="D367" s="3">
        <f t="shared" si="28"/>
        <v>31787.283000000003</v>
      </c>
      <c r="E367" s="3">
        <f t="shared" si="30"/>
        <v>730787.28300000005</v>
      </c>
      <c r="F367" s="3">
        <f t="shared" si="31"/>
        <v>-181421.58807475748</v>
      </c>
    </row>
    <row r="368" spans="1:6">
      <c r="A368" s="3">
        <f t="shared" si="29"/>
        <v>367</v>
      </c>
      <c r="B368">
        <f>Intermediate!K368*(Intermediate!$Q$7-Intermediate!H368)</f>
        <v>549916.95511339034</v>
      </c>
      <c r="C368" s="3">
        <f t="shared" si="27"/>
        <v>700500</v>
      </c>
      <c r="D368" s="3">
        <f t="shared" si="28"/>
        <v>31874.133500000004</v>
      </c>
      <c r="E368" s="3">
        <f t="shared" si="30"/>
        <v>732374.1335</v>
      </c>
      <c r="F368" s="3">
        <f t="shared" si="31"/>
        <v>-182457.17838660965</v>
      </c>
    </row>
    <row r="369" spans="1:6">
      <c r="A369" s="3">
        <f t="shared" si="29"/>
        <v>368</v>
      </c>
      <c r="B369">
        <f>Intermediate!K369*(Intermediate!$Q$7-Intermediate!H369)</f>
        <v>550465.81941193622</v>
      </c>
      <c r="C369" s="3">
        <f t="shared" si="27"/>
        <v>702000</v>
      </c>
      <c r="D369" s="3">
        <f t="shared" si="28"/>
        <v>31960.984000000004</v>
      </c>
      <c r="E369" s="3">
        <f t="shared" si="30"/>
        <v>733960.98400000005</v>
      </c>
      <c r="F369" s="3">
        <f t="shared" si="31"/>
        <v>-183495.16458806384</v>
      </c>
    </row>
    <row r="370" spans="1:6">
      <c r="A370" s="3">
        <f t="shared" si="29"/>
        <v>369</v>
      </c>
      <c r="B370">
        <f>Intermediate!K370*(Intermediate!$Q$7-Intermediate!H370)</f>
        <v>551012.30312708882</v>
      </c>
      <c r="C370" s="3">
        <f t="shared" si="27"/>
        <v>703500</v>
      </c>
      <c r="D370" s="3">
        <f t="shared" si="28"/>
        <v>32047.834500000004</v>
      </c>
      <c r="E370" s="3">
        <f t="shared" si="30"/>
        <v>735547.8345</v>
      </c>
      <c r="F370" s="3">
        <f t="shared" si="31"/>
        <v>-184535.53137291118</v>
      </c>
    </row>
    <row r="371" spans="1:6">
      <c r="A371" s="3">
        <f t="shared" si="29"/>
        <v>370</v>
      </c>
      <c r="B371">
        <f>Intermediate!K371*(Intermediate!$Q$7-Intermediate!H371)</f>
        <v>551556.42143755744</v>
      </c>
      <c r="C371" s="3">
        <f t="shared" si="27"/>
        <v>705000</v>
      </c>
      <c r="D371" s="3">
        <f t="shared" si="28"/>
        <v>32134.685000000005</v>
      </c>
      <c r="E371" s="3">
        <f t="shared" si="30"/>
        <v>737134.68500000006</v>
      </c>
      <c r="F371" s="3">
        <f t="shared" si="31"/>
        <v>-185578.26356244262</v>
      </c>
    </row>
    <row r="372" spans="1:6">
      <c r="A372" s="3">
        <f t="shared" si="29"/>
        <v>371</v>
      </c>
      <c r="B372">
        <f>Intermediate!K372*(Intermediate!$Q$7-Intermediate!H372)</f>
        <v>552098.18939595681</v>
      </c>
      <c r="C372" s="3">
        <f t="shared" si="27"/>
        <v>706500</v>
      </c>
      <c r="D372" s="3">
        <f t="shared" si="28"/>
        <v>32221.535500000005</v>
      </c>
      <c r="E372" s="3">
        <f t="shared" si="30"/>
        <v>738721.5355</v>
      </c>
      <c r="F372" s="3">
        <f t="shared" si="31"/>
        <v>-186623.34610404319</v>
      </c>
    </row>
    <row r="373" spans="1:6">
      <c r="A373" s="3">
        <f t="shared" si="29"/>
        <v>372</v>
      </c>
      <c r="B373">
        <f>Intermediate!K373*(Intermediate!$Q$7-Intermediate!H373)</f>
        <v>552637.62192999152</v>
      </c>
      <c r="C373" s="3">
        <f t="shared" si="27"/>
        <v>708000</v>
      </c>
      <c r="D373" s="3">
        <f t="shared" si="28"/>
        <v>32308.386000000006</v>
      </c>
      <c r="E373" s="3">
        <f t="shared" si="30"/>
        <v>740308.38600000006</v>
      </c>
      <c r="F373" s="3">
        <f t="shared" si="31"/>
        <v>-187670.76407000853</v>
      </c>
    </row>
    <row r="374" spans="1:6">
      <c r="A374" s="3">
        <f t="shared" si="29"/>
        <v>373</v>
      </c>
      <c r="B374">
        <f>Intermediate!K374*(Intermediate!$Q$7-Intermediate!H374)</f>
        <v>553174.73384381121</v>
      </c>
      <c r="C374" s="3">
        <f t="shared" si="27"/>
        <v>709500</v>
      </c>
      <c r="D374" s="3">
        <f t="shared" si="28"/>
        <v>32395.236500000003</v>
      </c>
      <c r="E374" s="3">
        <f t="shared" si="30"/>
        <v>741895.2365</v>
      </c>
      <c r="F374" s="3">
        <f t="shared" si="31"/>
        <v>-188720.50265618879</v>
      </c>
    </row>
    <row r="375" spans="1:6">
      <c r="A375" s="3">
        <f t="shared" si="29"/>
        <v>374</v>
      </c>
      <c r="B375">
        <f>Intermediate!K375*(Intermediate!$Q$7-Intermediate!H375)</f>
        <v>553709.53981924558</v>
      </c>
      <c r="C375" s="3">
        <f t="shared" si="27"/>
        <v>711000</v>
      </c>
      <c r="D375" s="3">
        <f t="shared" si="28"/>
        <v>32482.087000000003</v>
      </c>
      <c r="E375" s="3">
        <f t="shared" si="30"/>
        <v>743482.08700000006</v>
      </c>
      <c r="F375" s="3">
        <f t="shared" si="31"/>
        <v>-189772.54718075448</v>
      </c>
    </row>
    <row r="376" spans="1:6">
      <c r="A376" s="3">
        <f t="shared" si="29"/>
        <v>375</v>
      </c>
      <c r="B376">
        <f>Intermediate!K376*(Intermediate!$Q$7-Intermediate!H376)</f>
        <v>554242.05441689142</v>
      </c>
      <c r="C376" s="3">
        <f t="shared" si="27"/>
        <v>712500</v>
      </c>
      <c r="D376" s="3">
        <f t="shared" si="28"/>
        <v>32568.937500000004</v>
      </c>
      <c r="E376" s="3">
        <f t="shared" si="30"/>
        <v>745068.9375</v>
      </c>
      <c r="F376" s="3">
        <f t="shared" si="31"/>
        <v>-190826.88308310858</v>
      </c>
    </row>
    <row r="377" spans="1:6">
      <c r="A377" s="3">
        <f t="shared" si="29"/>
        <v>376</v>
      </c>
      <c r="B377">
        <f>Intermediate!K377*(Intermediate!$Q$7-Intermediate!H377)</f>
        <v>554772.29207743343</v>
      </c>
      <c r="C377" s="3">
        <f t="shared" si="27"/>
        <v>714000</v>
      </c>
      <c r="D377" s="3">
        <f t="shared" si="28"/>
        <v>32655.788000000004</v>
      </c>
      <c r="E377" s="3">
        <f t="shared" si="30"/>
        <v>746655.78800000006</v>
      </c>
      <c r="F377" s="3">
        <f t="shared" si="31"/>
        <v>-191883.49592256662</v>
      </c>
    </row>
    <row r="378" spans="1:6">
      <c r="A378" s="3">
        <f t="shared" si="29"/>
        <v>377</v>
      </c>
      <c r="B378">
        <f>Intermediate!K378*(Intermediate!$Q$7-Intermediate!H378)</f>
        <v>555300.26712296437</v>
      </c>
      <c r="C378" s="3">
        <f t="shared" si="27"/>
        <v>715500</v>
      </c>
      <c r="D378" s="3">
        <f t="shared" si="28"/>
        <v>32742.638500000005</v>
      </c>
      <c r="E378" s="3">
        <f t="shared" si="30"/>
        <v>748242.6385</v>
      </c>
      <c r="F378" s="3">
        <f t="shared" si="31"/>
        <v>-192942.37137703563</v>
      </c>
    </row>
    <row r="379" spans="1:6">
      <c r="A379" s="3">
        <f t="shared" si="29"/>
        <v>378</v>
      </c>
      <c r="B379">
        <f>Intermediate!K379*(Intermediate!$Q$7-Intermediate!H379)</f>
        <v>555825.9937579172</v>
      </c>
      <c r="C379" s="3">
        <f t="shared" si="27"/>
        <v>717000</v>
      </c>
      <c r="D379" s="3">
        <f t="shared" si="28"/>
        <v>32829.489000000001</v>
      </c>
      <c r="E379" s="3">
        <f t="shared" si="30"/>
        <v>749829.48900000006</v>
      </c>
      <c r="F379" s="3">
        <f t="shared" si="31"/>
        <v>-194003.49524208286</v>
      </c>
    </row>
    <row r="380" spans="1:6">
      <c r="A380" s="3">
        <f t="shared" si="29"/>
        <v>379</v>
      </c>
      <c r="B380">
        <f>Intermediate!K380*(Intermediate!$Q$7-Intermediate!H380)</f>
        <v>556349.48607033712</v>
      </c>
      <c r="C380" s="3">
        <f t="shared" si="27"/>
        <v>718500</v>
      </c>
      <c r="D380" s="3">
        <f t="shared" si="28"/>
        <v>32916.339500000002</v>
      </c>
      <c r="E380" s="3">
        <f t="shared" si="30"/>
        <v>751416.3395</v>
      </c>
      <c r="F380" s="3">
        <f t="shared" si="31"/>
        <v>-195066.85342966288</v>
      </c>
    </row>
    <row r="381" spans="1:6">
      <c r="A381" s="3">
        <f t="shared" si="29"/>
        <v>380</v>
      </c>
      <c r="B381">
        <f>Intermediate!K381*(Intermediate!$Q$7-Intermediate!H381)</f>
        <v>556870.75803327386</v>
      </c>
      <c r="C381" s="3">
        <f t="shared" si="27"/>
        <v>720000</v>
      </c>
      <c r="D381" s="3">
        <f t="shared" si="28"/>
        <v>33003.19</v>
      </c>
      <c r="E381" s="3">
        <f t="shared" si="30"/>
        <v>753003.19</v>
      </c>
      <c r="F381" s="3">
        <f t="shared" si="31"/>
        <v>-196132.43196672609</v>
      </c>
    </row>
    <row r="382" spans="1:6">
      <c r="A382" s="3">
        <f t="shared" si="29"/>
        <v>381</v>
      </c>
      <c r="B382">
        <f>Intermediate!K382*(Intermediate!$Q$7-Intermediate!H382)</f>
        <v>557389.82350547332</v>
      </c>
      <c r="C382" s="3">
        <f t="shared" si="27"/>
        <v>721500</v>
      </c>
      <c r="D382" s="3">
        <f t="shared" si="28"/>
        <v>33090.040500000003</v>
      </c>
      <c r="E382" s="3">
        <f t="shared" si="30"/>
        <v>754590.0405</v>
      </c>
      <c r="F382" s="3">
        <f t="shared" si="31"/>
        <v>-197200.21699452668</v>
      </c>
    </row>
    <row r="383" spans="1:6">
      <c r="A383" s="3">
        <f t="shared" si="29"/>
        <v>382</v>
      </c>
      <c r="B383">
        <f>Intermediate!K383*(Intermediate!$Q$7-Intermediate!H383)</f>
        <v>557906.69623292587</v>
      </c>
      <c r="C383" s="3">
        <f t="shared" si="27"/>
        <v>723000</v>
      </c>
      <c r="D383" s="3">
        <f t="shared" si="28"/>
        <v>33176.891000000003</v>
      </c>
      <c r="E383" s="3">
        <f t="shared" si="30"/>
        <v>756176.89100000006</v>
      </c>
      <c r="F383" s="3">
        <f t="shared" si="31"/>
        <v>-198270.19476707419</v>
      </c>
    </row>
    <row r="384" spans="1:6">
      <c r="A384" s="3">
        <f t="shared" si="29"/>
        <v>383</v>
      </c>
      <c r="B384">
        <f>Intermediate!K384*(Intermediate!$Q$7-Intermediate!H384)</f>
        <v>558421.38984969794</v>
      </c>
      <c r="C384" s="3">
        <f t="shared" si="27"/>
        <v>724500</v>
      </c>
      <c r="D384" s="3">
        <f t="shared" si="28"/>
        <v>33263.741500000004</v>
      </c>
      <c r="E384" s="3">
        <f t="shared" si="30"/>
        <v>757763.7415</v>
      </c>
      <c r="F384" s="3">
        <f t="shared" si="31"/>
        <v>-199342.35165030207</v>
      </c>
    </row>
    <row r="385" spans="1:6">
      <c r="A385" s="3">
        <f t="shared" si="29"/>
        <v>384</v>
      </c>
      <c r="B385">
        <f>Intermediate!K385*(Intermediate!$Q$7-Intermediate!H385)</f>
        <v>558933.9178792201</v>
      </c>
      <c r="C385" s="3">
        <f t="shared" si="27"/>
        <v>726000</v>
      </c>
      <c r="D385" s="3">
        <f t="shared" si="28"/>
        <v>33350.592000000004</v>
      </c>
      <c r="E385" s="3">
        <f t="shared" si="30"/>
        <v>759350.59199999995</v>
      </c>
      <c r="F385" s="3">
        <f t="shared" si="31"/>
        <v>-200416.67412077985</v>
      </c>
    </row>
    <row r="386" spans="1:6">
      <c r="A386" s="3">
        <f t="shared" si="29"/>
        <v>385</v>
      </c>
      <c r="B386">
        <f>Intermediate!K386*(Intermediate!$Q$7-Intermediate!H386)</f>
        <v>559444.29373539821</v>
      </c>
      <c r="C386" s="3">
        <f t="shared" ref="C386:C449" si="32">(A386&gt;0)*($N$11+2*A386*$N$12)</f>
        <v>727500</v>
      </c>
      <c r="D386" s="3">
        <f t="shared" ref="D386:D449" si="33">( ( ( (2*A386/$N$8) + $N$9 )*$N$7 )-A386 )*$K$15</f>
        <v>33437.442500000005</v>
      </c>
      <c r="E386" s="3">
        <f t="shared" si="30"/>
        <v>760937.4425</v>
      </c>
      <c r="F386" s="3">
        <f t="shared" si="31"/>
        <v>-201493.14876460179</v>
      </c>
    </row>
    <row r="387" spans="1:6">
      <c r="A387" s="3">
        <f t="shared" ref="A387:A450" si="34" xml:space="preserve"> A386+$K$20</f>
        <v>386</v>
      </c>
      <c r="B387">
        <f>Intermediate!K387*(Intermediate!$Q$7-Intermediate!H387)</f>
        <v>559952.53072338959</v>
      </c>
      <c r="C387" s="3">
        <f t="shared" si="32"/>
        <v>729000</v>
      </c>
      <c r="D387" s="3">
        <f t="shared" si="33"/>
        <v>33524.293000000005</v>
      </c>
      <c r="E387" s="3">
        <f t="shared" si="30"/>
        <v>762524.29300000006</v>
      </c>
      <c r="F387" s="3">
        <f t="shared" si="31"/>
        <v>-202571.76227661048</v>
      </c>
    </row>
    <row r="388" spans="1:6">
      <c r="A388" s="3">
        <f t="shared" si="34"/>
        <v>387</v>
      </c>
      <c r="B388">
        <f>Intermediate!K388*(Intermediate!$Q$7-Intermediate!H388)</f>
        <v>560458.64204116538</v>
      </c>
      <c r="C388" s="3">
        <f t="shared" si="32"/>
        <v>730500</v>
      </c>
      <c r="D388" s="3">
        <f t="shared" si="33"/>
        <v>33611.143500000006</v>
      </c>
      <c r="E388" s="3">
        <f t="shared" si="30"/>
        <v>764111.14350000001</v>
      </c>
      <c r="F388" s="3">
        <f t="shared" si="31"/>
        <v>-203652.50145883462</v>
      </c>
    </row>
    <row r="389" spans="1:6">
      <c r="A389" s="3">
        <f t="shared" si="34"/>
        <v>388</v>
      </c>
      <c r="B389">
        <f>Intermediate!K389*(Intermediate!$Q$7-Intermediate!H389)</f>
        <v>560962.64078009024</v>
      </c>
      <c r="C389" s="3">
        <f t="shared" si="32"/>
        <v>732000</v>
      </c>
      <c r="D389" s="3">
        <f t="shared" si="33"/>
        <v>33697.994000000006</v>
      </c>
      <c r="E389" s="3">
        <f t="shared" si="30"/>
        <v>765697.99399999995</v>
      </c>
      <c r="F389" s="3">
        <f t="shared" si="31"/>
        <v>-204735.35321990971</v>
      </c>
    </row>
    <row r="390" spans="1:6">
      <c r="A390" s="3">
        <f t="shared" si="34"/>
        <v>389</v>
      </c>
      <c r="B390">
        <f>Intermediate!K390*(Intermediate!$Q$7-Intermediate!H390)</f>
        <v>561464.53992628248</v>
      </c>
      <c r="C390" s="3">
        <f t="shared" si="32"/>
        <v>733500</v>
      </c>
      <c r="D390" s="3">
        <f t="shared" si="33"/>
        <v>33784.844500000007</v>
      </c>
      <c r="E390" s="3">
        <f t="shared" si="30"/>
        <v>767284.84450000001</v>
      </c>
      <c r="F390" s="3">
        <f t="shared" si="31"/>
        <v>-205820.30457371753</v>
      </c>
    </row>
    <row r="391" spans="1:6">
      <c r="A391" s="3">
        <f t="shared" si="34"/>
        <v>390</v>
      </c>
      <c r="B391">
        <f>Intermediate!K391*(Intermediate!$Q$7-Intermediate!H391)</f>
        <v>561964.35236148746</v>
      </c>
      <c r="C391" s="3">
        <f t="shared" si="32"/>
        <v>735000</v>
      </c>
      <c r="D391" s="3">
        <f t="shared" si="33"/>
        <v>33871.695000000007</v>
      </c>
      <c r="E391" s="3">
        <f t="shared" si="30"/>
        <v>768871.69500000007</v>
      </c>
      <c r="F391" s="3">
        <f t="shared" si="31"/>
        <v>-206907.34263851261</v>
      </c>
    </row>
    <row r="392" spans="1:6">
      <c r="A392" s="3">
        <f t="shared" si="34"/>
        <v>391</v>
      </c>
      <c r="B392">
        <f>Intermediate!K392*(Intermediate!$Q$7-Intermediate!H392)</f>
        <v>562462.09086417512</v>
      </c>
      <c r="C392" s="3">
        <f t="shared" si="32"/>
        <v>736500</v>
      </c>
      <c r="D392" s="3">
        <f t="shared" si="33"/>
        <v>33958.545500000007</v>
      </c>
      <c r="E392" s="3">
        <f t="shared" si="30"/>
        <v>770458.54550000001</v>
      </c>
      <c r="F392" s="3">
        <f t="shared" si="31"/>
        <v>-207996.45463582489</v>
      </c>
    </row>
    <row r="393" spans="1:6">
      <c r="A393" s="3">
        <f t="shared" si="34"/>
        <v>392</v>
      </c>
      <c r="B393">
        <f>Intermediate!K393*(Intermediate!$Q$7-Intermediate!H393)</f>
        <v>562957.76811051893</v>
      </c>
      <c r="C393" s="3">
        <f t="shared" si="32"/>
        <v>738000</v>
      </c>
      <c r="D393" s="3">
        <f t="shared" si="33"/>
        <v>34045.396000000008</v>
      </c>
      <c r="E393" s="3">
        <f t="shared" si="30"/>
        <v>772045.39599999995</v>
      </c>
      <c r="F393" s="3">
        <f t="shared" si="31"/>
        <v>-209087.62788948102</v>
      </c>
    </row>
    <row r="394" spans="1:6">
      <c r="A394" s="3">
        <f t="shared" si="34"/>
        <v>393</v>
      </c>
      <c r="B394">
        <f>Intermediate!K394*(Intermediate!$Q$7-Intermediate!H394)</f>
        <v>563451.39667540707</v>
      </c>
      <c r="C394" s="3">
        <f t="shared" si="32"/>
        <v>739500</v>
      </c>
      <c r="D394" s="3">
        <f t="shared" si="33"/>
        <v>34132.246500000001</v>
      </c>
      <c r="E394" s="3">
        <f t="shared" si="30"/>
        <v>773632.24650000001</v>
      </c>
      <c r="F394" s="3">
        <f t="shared" si="31"/>
        <v>-210180.84982459294</v>
      </c>
    </row>
    <row r="395" spans="1:6">
      <c r="A395" s="3">
        <f t="shared" si="34"/>
        <v>394</v>
      </c>
      <c r="B395">
        <f>Intermediate!K395*(Intermediate!$Q$7-Intermediate!H395)</f>
        <v>563942.9890334321</v>
      </c>
      <c r="C395" s="3">
        <f t="shared" si="32"/>
        <v>741000</v>
      </c>
      <c r="D395" s="3">
        <f t="shared" si="33"/>
        <v>34219.097000000002</v>
      </c>
      <c r="E395" s="3">
        <f t="shared" si="30"/>
        <v>775219.09699999995</v>
      </c>
      <c r="F395" s="3">
        <f t="shared" si="31"/>
        <v>-211276.10796656786</v>
      </c>
    </row>
    <row r="396" spans="1:6">
      <c r="A396" s="3">
        <f t="shared" si="34"/>
        <v>395</v>
      </c>
      <c r="B396">
        <f>Intermediate!K396*(Intermediate!$Q$7-Intermediate!H396)</f>
        <v>564432.55755983049</v>
      </c>
      <c r="C396" s="3">
        <f t="shared" si="32"/>
        <v>742500</v>
      </c>
      <c r="D396" s="3">
        <f t="shared" si="33"/>
        <v>34305.947500000002</v>
      </c>
      <c r="E396" s="3">
        <f t="shared" si="30"/>
        <v>776805.94750000001</v>
      </c>
      <c r="F396" s="3">
        <f t="shared" si="31"/>
        <v>-212373.38994016952</v>
      </c>
    </row>
    <row r="397" spans="1:6">
      <c r="A397" s="3">
        <f t="shared" si="34"/>
        <v>396</v>
      </c>
      <c r="B397">
        <f>Intermediate!K397*(Intermediate!$Q$7-Intermediate!H397)</f>
        <v>564920.11453149084</v>
      </c>
      <c r="C397" s="3">
        <f t="shared" si="32"/>
        <v>744000</v>
      </c>
      <c r="D397" s="3">
        <f t="shared" si="33"/>
        <v>34392.798000000003</v>
      </c>
      <c r="E397" s="3">
        <f t="shared" si="30"/>
        <v>778392.79799999995</v>
      </c>
      <c r="F397" s="3">
        <f t="shared" si="31"/>
        <v>-213472.68346850912</v>
      </c>
    </row>
    <row r="398" spans="1:6">
      <c r="A398" s="3">
        <f t="shared" si="34"/>
        <v>397</v>
      </c>
      <c r="B398">
        <f>Intermediate!K398*(Intermediate!$Q$7-Intermediate!H398)</f>
        <v>565405.67212786432</v>
      </c>
      <c r="C398" s="3">
        <f t="shared" si="32"/>
        <v>745500</v>
      </c>
      <c r="D398" s="3">
        <f t="shared" si="33"/>
        <v>34479.648500000003</v>
      </c>
      <c r="E398" s="3">
        <f t="shared" si="30"/>
        <v>779979.64850000001</v>
      </c>
      <c r="F398" s="3">
        <f t="shared" si="31"/>
        <v>-214573.97637213569</v>
      </c>
    </row>
    <row r="399" spans="1:6">
      <c r="A399" s="3">
        <f t="shared" si="34"/>
        <v>398</v>
      </c>
      <c r="B399">
        <f>Intermediate!K399*(Intermediate!$Q$7-Intermediate!H399)</f>
        <v>565889.24243194656</v>
      </c>
      <c r="C399" s="3">
        <f t="shared" si="32"/>
        <v>747000</v>
      </c>
      <c r="D399" s="3">
        <f t="shared" si="33"/>
        <v>34566.499000000003</v>
      </c>
      <c r="E399" s="3">
        <f t="shared" si="30"/>
        <v>781566.49899999995</v>
      </c>
      <c r="F399" s="3">
        <f t="shared" si="31"/>
        <v>-215677.25656805339</v>
      </c>
    </row>
    <row r="400" spans="1:6">
      <c r="A400" s="3">
        <f t="shared" si="34"/>
        <v>399</v>
      </c>
      <c r="B400">
        <f>Intermediate!K400*(Intermediate!$Q$7-Intermediate!H400)</f>
        <v>566370.83743122709</v>
      </c>
      <c r="C400" s="3">
        <f t="shared" si="32"/>
        <v>748500</v>
      </c>
      <c r="D400" s="3">
        <f t="shared" si="33"/>
        <v>34653.349500000004</v>
      </c>
      <c r="E400" s="3">
        <f t="shared" si="30"/>
        <v>783153.34950000001</v>
      </c>
      <c r="F400" s="3">
        <f t="shared" si="31"/>
        <v>-216782.51206877292</v>
      </c>
    </row>
    <row r="401" spans="1:6">
      <c r="A401" s="3">
        <f t="shared" si="34"/>
        <v>400</v>
      </c>
      <c r="B401">
        <f>Intermediate!K401*(Intermediate!$Q$7-Intermediate!H401)</f>
        <v>566850.46901858982</v>
      </c>
      <c r="C401" s="3">
        <f t="shared" si="32"/>
        <v>750000</v>
      </c>
      <c r="D401" s="3">
        <f t="shared" si="33"/>
        <v>34740.200000000004</v>
      </c>
      <c r="E401" s="3">
        <f t="shared" si="30"/>
        <v>784740.2</v>
      </c>
      <c r="F401" s="3">
        <f t="shared" si="31"/>
        <v>-217889.73098141013</v>
      </c>
    </row>
    <row r="402" spans="1:6">
      <c r="A402" s="3">
        <f t="shared" si="34"/>
        <v>401</v>
      </c>
      <c r="B402">
        <f>Intermediate!K402*(Intermediate!$Q$7-Intermediate!H402)</f>
        <v>567328.14899308758</v>
      </c>
      <c r="C402" s="3">
        <f t="shared" si="32"/>
        <v>751500</v>
      </c>
      <c r="D402" s="3">
        <f t="shared" si="33"/>
        <v>34827.050500000005</v>
      </c>
      <c r="E402" s="3">
        <f t="shared" si="30"/>
        <v>786327.05050000001</v>
      </c>
      <c r="F402" s="3">
        <f t="shared" si="31"/>
        <v>-218998.90150691243</v>
      </c>
    </row>
    <row r="403" spans="1:6">
      <c r="A403" s="3">
        <f t="shared" si="34"/>
        <v>402</v>
      </c>
      <c r="B403">
        <f>Intermediate!K403*(Intermediate!$Q$7-Intermediate!H403)</f>
        <v>567803.88906112825</v>
      </c>
      <c r="C403" s="3">
        <f t="shared" si="32"/>
        <v>753000</v>
      </c>
      <c r="D403" s="3">
        <f t="shared" si="33"/>
        <v>34913.901000000005</v>
      </c>
      <c r="E403" s="3">
        <f t="shared" si="30"/>
        <v>787913.90099999995</v>
      </c>
      <c r="F403" s="3">
        <f t="shared" si="31"/>
        <v>-220110.0119388717</v>
      </c>
    </row>
    <row r="404" spans="1:6">
      <c r="A404" s="3">
        <f t="shared" si="34"/>
        <v>403</v>
      </c>
      <c r="B404">
        <f>Intermediate!K404*(Intermediate!$Q$7-Intermediate!H404)</f>
        <v>568277.70083715522</v>
      </c>
      <c r="C404" s="3">
        <f t="shared" si="32"/>
        <v>754500</v>
      </c>
      <c r="D404" s="3">
        <f t="shared" si="33"/>
        <v>35000.751500000006</v>
      </c>
      <c r="E404" s="3">
        <f t="shared" si="30"/>
        <v>789500.75150000001</v>
      </c>
      <c r="F404" s="3">
        <f t="shared" si="31"/>
        <v>-221223.05066284479</v>
      </c>
    </row>
    <row r="405" spans="1:6">
      <c r="A405" s="3">
        <f t="shared" si="34"/>
        <v>404</v>
      </c>
      <c r="B405">
        <f>Intermediate!K405*(Intermediate!$Q$7-Intermediate!H405)</f>
        <v>568749.59584454307</v>
      </c>
      <c r="C405" s="3">
        <f t="shared" si="32"/>
        <v>756000</v>
      </c>
      <c r="D405" s="3">
        <f t="shared" si="33"/>
        <v>35087.602000000006</v>
      </c>
      <c r="E405" s="3">
        <f t="shared" si="30"/>
        <v>791087.60199999996</v>
      </c>
      <c r="F405" s="3">
        <f t="shared" si="31"/>
        <v>-222338.00615545688</v>
      </c>
    </row>
    <row r="406" spans="1:6">
      <c r="A406" s="3">
        <f t="shared" si="34"/>
        <v>405</v>
      </c>
      <c r="B406">
        <f>Intermediate!K406*(Intermediate!$Q$7-Intermediate!H406)</f>
        <v>569219.58551646769</v>
      </c>
      <c r="C406" s="3">
        <f t="shared" si="32"/>
        <v>757500</v>
      </c>
      <c r="D406" s="3">
        <f t="shared" si="33"/>
        <v>35174.452500000007</v>
      </c>
      <c r="E406" s="3">
        <f t="shared" si="30"/>
        <v>792674.45250000001</v>
      </c>
      <c r="F406" s="3">
        <f t="shared" si="31"/>
        <v>-223454.86698353232</v>
      </c>
    </row>
    <row r="407" spans="1:6">
      <c r="A407" s="3">
        <f t="shared" si="34"/>
        <v>406</v>
      </c>
      <c r="B407">
        <f>Intermediate!K407*(Intermediate!$Q$7-Intermediate!H407)</f>
        <v>569687.68119702092</v>
      </c>
      <c r="C407" s="3">
        <f t="shared" si="32"/>
        <v>759000</v>
      </c>
      <c r="D407" s="3">
        <f t="shared" si="33"/>
        <v>35261.303000000007</v>
      </c>
      <c r="E407" s="3">
        <f t="shared" si="30"/>
        <v>794261.30299999996</v>
      </c>
      <c r="F407" s="3">
        <f t="shared" si="31"/>
        <v>-224573.62180297903</v>
      </c>
    </row>
    <row r="408" spans="1:6">
      <c r="A408" s="3">
        <f t="shared" si="34"/>
        <v>407</v>
      </c>
      <c r="B408">
        <f>Intermediate!K408*(Intermediate!$Q$7-Intermediate!H408)</f>
        <v>570153.89414164505</v>
      </c>
      <c r="C408" s="3">
        <f t="shared" si="32"/>
        <v>760500</v>
      </c>
      <c r="D408" s="3">
        <f t="shared" si="33"/>
        <v>35348.153500000008</v>
      </c>
      <c r="E408" s="3">
        <f t="shared" ref="E408:E471" si="35">C408+D408</f>
        <v>795848.15350000001</v>
      </c>
      <c r="F408" s="3">
        <f t="shared" ref="F408:F471" si="36">B408-E408</f>
        <v>-225694.25935835496</v>
      </c>
    </row>
    <row r="409" spans="1:6">
      <c r="A409" s="3">
        <f t="shared" si="34"/>
        <v>408</v>
      </c>
      <c r="B409">
        <f>Intermediate!K409*(Intermediate!$Q$7-Intermediate!H409)</f>
        <v>570618.23551819485</v>
      </c>
      <c r="C409" s="3">
        <f t="shared" si="32"/>
        <v>762000</v>
      </c>
      <c r="D409" s="3">
        <f t="shared" si="33"/>
        <v>35435.004000000001</v>
      </c>
      <c r="E409" s="3">
        <f t="shared" si="35"/>
        <v>797435.00399999996</v>
      </c>
      <c r="F409" s="3">
        <f t="shared" si="36"/>
        <v>-226816.76848180511</v>
      </c>
    </row>
    <row r="410" spans="1:6">
      <c r="A410" s="3">
        <f t="shared" si="34"/>
        <v>409</v>
      </c>
      <c r="B410">
        <f>Intermediate!K410*(Intermediate!$Q$7-Intermediate!H410)</f>
        <v>571080.71640785388</v>
      </c>
      <c r="C410" s="3">
        <f t="shared" si="32"/>
        <v>763500</v>
      </c>
      <c r="D410" s="3">
        <f t="shared" si="33"/>
        <v>35521.854500000001</v>
      </c>
      <c r="E410" s="3">
        <f t="shared" si="35"/>
        <v>799021.85450000002</v>
      </c>
      <c r="F410" s="3">
        <f t="shared" si="36"/>
        <v>-227941.13809214614</v>
      </c>
    </row>
    <row r="411" spans="1:6">
      <c r="A411" s="3">
        <f t="shared" si="34"/>
        <v>410</v>
      </c>
      <c r="B411">
        <f>Intermediate!K411*(Intermediate!$Q$7-Intermediate!H411)</f>
        <v>571541.34780581307</v>
      </c>
      <c r="C411" s="3">
        <f t="shared" si="32"/>
        <v>765000</v>
      </c>
      <c r="D411" s="3">
        <f t="shared" si="33"/>
        <v>35608.705000000002</v>
      </c>
      <c r="E411" s="3">
        <f t="shared" si="35"/>
        <v>800608.70499999996</v>
      </c>
      <c r="F411" s="3">
        <f t="shared" si="36"/>
        <v>-229067.35719418689</v>
      </c>
    </row>
    <row r="412" spans="1:6">
      <c r="A412" s="3">
        <f t="shared" si="34"/>
        <v>411</v>
      </c>
      <c r="B412">
        <f>Intermediate!K412*(Intermediate!$Q$7-Intermediate!H412)</f>
        <v>572000.14062210498</v>
      </c>
      <c r="C412" s="3">
        <f t="shared" si="32"/>
        <v>766500</v>
      </c>
      <c r="D412" s="3">
        <f t="shared" si="33"/>
        <v>35695.555500000002</v>
      </c>
      <c r="E412" s="3">
        <f t="shared" si="35"/>
        <v>802195.55550000002</v>
      </c>
      <c r="F412" s="3">
        <f t="shared" si="36"/>
        <v>-230195.41487789503</v>
      </c>
    </row>
    <row r="413" spans="1:6">
      <c r="A413" s="3">
        <f t="shared" si="34"/>
        <v>412</v>
      </c>
      <c r="B413">
        <f>Intermediate!K413*(Intermediate!$Q$7-Intermediate!H413)</f>
        <v>572457.10568249703</v>
      </c>
      <c r="C413" s="3">
        <f t="shared" si="32"/>
        <v>768000</v>
      </c>
      <c r="D413" s="3">
        <f t="shared" si="33"/>
        <v>35782.406000000003</v>
      </c>
      <c r="E413" s="3">
        <f t="shared" si="35"/>
        <v>803782.40599999996</v>
      </c>
      <c r="F413" s="3">
        <f t="shared" si="36"/>
        <v>-231325.30031750293</v>
      </c>
    </row>
    <row r="414" spans="1:6">
      <c r="A414" s="3">
        <f t="shared" si="34"/>
        <v>413</v>
      </c>
      <c r="B414">
        <f>Intermediate!K414*(Intermediate!$Q$7-Intermediate!H414)</f>
        <v>572912.25372919091</v>
      </c>
      <c r="C414" s="3">
        <f t="shared" si="32"/>
        <v>769500</v>
      </c>
      <c r="D414" s="3">
        <f t="shared" si="33"/>
        <v>35869.256500000003</v>
      </c>
      <c r="E414" s="3">
        <f t="shared" si="35"/>
        <v>805369.25650000002</v>
      </c>
      <c r="F414" s="3">
        <f t="shared" si="36"/>
        <v>-232457.00277080911</v>
      </c>
    </row>
    <row r="415" spans="1:6">
      <c r="A415" s="3">
        <f t="shared" si="34"/>
        <v>414</v>
      </c>
      <c r="B415">
        <f>Intermediate!K415*(Intermediate!$Q$7-Intermediate!H415)</f>
        <v>573365.59542166698</v>
      </c>
      <c r="C415" s="3">
        <f t="shared" si="32"/>
        <v>771000</v>
      </c>
      <c r="D415" s="3">
        <f t="shared" si="33"/>
        <v>35956.107000000004</v>
      </c>
      <c r="E415" s="3">
        <f t="shared" si="35"/>
        <v>806956.10699999996</v>
      </c>
      <c r="F415" s="3">
        <f t="shared" si="36"/>
        <v>-233590.51157833298</v>
      </c>
    </row>
    <row r="416" spans="1:6">
      <c r="A416" s="3">
        <f t="shared" si="34"/>
        <v>415</v>
      </c>
      <c r="B416">
        <f>Intermediate!K416*(Intermediate!$Q$7-Intermediate!H416)</f>
        <v>573817.14133747155</v>
      </c>
      <c r="C416" s="3">
        <f t="shared" si="32"/>
        <v>772500</v>
      </c>
      <c r="D416" s="3">
        <f t="shared" si="33"/>
        <v>36042.957500000004</v>
      </c>
      <c r="E416" s="3">
        <f t="shared" si="35"/>
        <v>808542.95750000002</v>
      </c>
      <c r="F416" s="3">
        <f t="shared" si="36"/>
        <v>-234725.81616252847</v>
      </c>
    </row>
    <row r="417" spans="1:6">
      <c r="A417" s="3">
        <f t="shared" si="34"/>
        <v>416</v>
      </c>
      <c r="B417">
        <f>Intermediate!K417*(Intermediate!$Q$7-Intermediate!H417)</f>
        <v>574266.9019728346</v>
      </c>
      <c r="C417" s="3">
        <f t="shared" si="32"/>
        <v>774000</v>
      </c>
      <c r="D417" s="3">
        <f t="shared" si="33"/>
        <v>36129.808000000005</v>
      </c>
      <c r="E417" s="3">
        <f t="shared" si="35"/>
        <v>810129.80799999996</v>
      </c>
      <c r="F417" s="3">
        <f t="shared" si="36"/>
        <v>-235862.90602716536</v>
      </c>
    </row>
    <row r="418" spans="1:6">
      <c r="A418" s="3">
        <f t="shared" si="34"/>
        <v>417</v>
      </c>
      <c r="B418">
        <f>Intermediate!K418*(Intermediate!$Q$7-Intermediate!H418)</f>
        <v>574714.88774373231</v>
      </c>
      <c r="C418" s="3">
        <f t="shared" si="32"/>
        <v>775500</v>
      </c>
      <c r="D418" s="3">
        <f t="shared" si="33"/>
        <v>36216.658500000005</v>
      </c>
      <c r="E418" s="3">
        <f t="shared" si="35"/>
        <v>811716.65850000002</v>
      </c>
      <c r="F418" s="3">
        <f t="shared" si="36"/>
        <v>-237001.77075626771</v>
      </c>
    </row>
    <row r="419" spans="1:6">
      <c r="A419" s="3">
        <f t="shared" si="34"/>
        <v>418</v>
      </c>
      <c r="B419">
        <f>Intermediate!K419*(Intermediate!$Q$7-Intermediate!H419)</f>
        <v>575161.1089864251</v>
      </c>
      <c r="C419" s="3">
        <f t="shared" si="32"/>
        <v>777000</v>
      </c>
      <c r="D419" s="3">
        <f t="shared" si="33"/>
        <v>36303.509000000005</v>
      </c>
      <c r="E419" s="3">
        <f t="shared" si="35"/>
        <v>813303.50899999996</v>
      </c>
      <c r="F419" s="3">
        <f t="shared" si="36"/>
        <v>-238142.40001357486</v>
      </c>
    </row>
    <row r="420" spans="1:6">
      <c r="A420" s="3">
        <f t="shared" si="34"/>
        <v>419</v>
      </c>
      <c r="B420">
        <f>Intermediate!K420*(Intermediate!$Q$7-Intermediate!H420)</f>
        <v>575605.57595813647</v>
      </c>
      <c r="C420" s="3">
        <f t="shared" si="32"/>
        <v>778500</v>
      </c>
      <c r="D420" s="3">
        <f t="shared" si="33"/>
        <v>36390.359500000006</v>
      </c>
      <c r="E420" s="3">
        <f t="shared" si="35"/>
        <v>814890.35950000002</v>
      </c>
      <c r="F420" s="3">
        <f t="shared" si="36"/>
        <v>-239284.78354186355</v>
      </c>
    </row>
    <row r="421" spans="1:6">
      <c r="A421" s="3">
        <f t="shared" si="34"/>
        <v>420</v>
      </c>
      <c r="B421">
        <f>Intermediate!K421*(Intermediate!$Q$7-Intermediate!H421)</f>
        <v>576048.29883803718</v>
      </c>
      <c r="C421" s="3">
        <f t="shared" si="32"/>
        <v>780000</v>
      </c>
      <c r="D421" s="3">
        <f t="shared" si="33"/>
        <v>36477.210000000006</v>
      </c>
      <c r="E421" s="3">
        <f t="shared" si="35"/>
        <v>816477.21</v>
      </c>
      <c r="F421" s="3">
        <f t="shared" si="36"/>
        <v>-240428.91116196278</v>
      </c>
    </row>
    <row r="422" spans="1:6">
      <c r="A422" s="3">
        <f t="shared" si="34"/>
        <v>421</v>
      </c>
      <c r="B422">
        <f>Intermediate!K422*(Intermediate!$Q$7-Intermediate!H422)</f>
        <v>576489.28772779077</v>
      </c>
      <c r="C422" s="3">
        <f t="shared" si="32"/>
        <v>781500</v>
      </c>
      <c r="D422" s="3">
        <f t="shared" si="33"/>
        <v>36564.060500000007</v>
      </c>
      <c r="E422" s="3">
        <f t="shared" si="35"/>
        <v>818064.06050000002</v>
      </c>
      <c r="F422" s="3">
        <f t="shared" si="36"/>
        <v>-241574.77277220925</v>
      </c>
    </row>
    <row r="423" spans="1:6">
      <c r="A423" s="3">
        <f t="shared" si="34"/>
        <v>422</v>
      </c>
      <c r="B423">
        <f>Intermediate!K423*(Intermediate!$Q$7-Intermediate!H423)</f>
        <v>576928.55265233782</v>
      </c>
      <c r="C423" s="3">
        <f t="shared" si="32"/>
        <v>783000</v>
      </c>
      <c r="D423" s="3">
        <f t="shared" si="33"/>
        <v>36650.911000000007</v>
      </c>
      <c r="E423" s="3">
        <f t="shared" si="35"/>
        <v>819650.91099999996</v>
      </c>
      <c r="F423" s="3">
        <f t="shared" si="36"/>
        <v>-242722.35834766214</v>
      </c>
    </row>
    <row r="424" spans="1:6">
      <c r="A424" s="3">
        <f t="shared" si="34"/>
        <v>423</v>
      </c>
      <c r="B424">
        <f>Intermediate!K424*(Intermediate!$Q$7-Intermediate!H424)</f>
        <v>577366.10356053547</v>
      </c>
      <c r="C424" s="3">
        <f t="shared" si="32"/>
        <v>784500</v>
      </c>
      <c r="D424" s="3">
        <f t="shared" si="33"/>
        <v>36737.761500000008</v>
      </c>
      <c r="E424" s="3">
        <f t="shared" si="35"/>
        <v>821237.76150000002</v>
      </c>
      <c r="F424" s="3">
        <f t="shared" si="36"/>
        <v>-243871.65793946455</v>
      </c>
    </row>
    <row r="425" spans="1:6">
      <c r="A425" s="3">
        <f t="shared" si="34"/>
        <v>424</v>
      </c>
      <c r="B425">
        <f>Intermediate!K425*(Intermediate!$Q$7-Intermediate!H425)</f>
        <v>577801.95032601419</v>
      </c>
      <c r="C425" s="3">
        <f t="shared" si="32"/>
        <v>786000</v>
      </c>
      <c r="D425" s="3">
        <f t="shared" si="33"/>
        <v>36824.612000000008</v>
      </c>
      <c r="E425" s="3">
        <f t="shared" si="35"/>
        <v>822824.61199999996</v>
      </c>
      <c r="F425" s="3">
        <f t="shared" si="36"/>
        <v>-245022.66167398577</v>
      </c>
    </row>
    <row r="426" spans="1:6">
      <c r="A426" s="3">
        <f t="shared" si="34"/>
        <v>425</v>
      </c>
      <c r="B426">
        <f>Intermediate!K426*(Intermediate!$Q$7-Intermediate!H426)</f>
        <v>578236.10274772975</v>
      </c>
      <c r="C426" s="3">
        <f t="shared" si="32"/>
        <v>787500</v>
      </c>
      <c r="D426" s="3">
        <f t="shared" si="33"/>
        <v>36911.462500000001</v>
      </c>
      <c r="E426" s="3">
        <f t="shared" si="35"/>
        <v>824411.46250000002</v>
      </c>
      <c r="F426" s="3">
        <f t="shared" si="36"/>
        <v>-246175.35975227028</v>
      </c>
    </row>
    <row r="427" spans="1:6">
      <c r="A427" s="3">
        <f t="shared" si="34"/>
        <v>426</v>
      </c>
      <c r="B427">
        <f>Intermediate!K427*(Intermediate!$Q$7-Intermediate!H427)</f>
        <v>578668.5705507698</v>
      </c>
      <c r="C427" s="3">
        <f t="shared" si="32"/>
        <v>789000</v>
      </c>
      <c r="D427" s="3">
        <f t="shared" si="33"/>
        <v>36998.313000000002</v>
      </c>
      <c r="E427" s="3">
        <f t="shared" si="35"/>
        <v>825998.31299999997</v>
      </c>
      <c r="F427" s="3">
        <f t="shared" si="36"/>
        <v>-247329.74244923017</v>
      </c>
    </row>
    <row r="428" spans="1:6">
      <c r="A428" s="3">
        <f t="shared" si="34"/>
        <v>427</v>
      </c>
      <c r="B428">
        <f>Intermediate!K428*(Intermediate!$Q$7-Intermediate!H428)</f>
        <v>579099.36338689749</v>
      </c>
      <c r="C428" s="3">
        <f t="shared" si="32"/>
        <v>790500</v>
      </c>
      <c r="D428" s="3">
        <f t="shared" si="33"/>
        <v>37085.163500000002</v>
      </c>
      <c r="E428" s="3">
        <f t="shared" si="35"/>
        <v>827585.16350000002</v>
      </c>
      <c r="F428" s="3">
        <f t="shared" si="36"/>
        <v>-248485.80011310254</v>
      </c>
    </row>
    <row r="429" spans="1:6">
      <c r="A429" s="3">
        <f t="shared" si="34"/>
        <v>428</v>
      </c>
      <c r="B429">
        <f>Intermediate!K429*(Intermediate!$Q$7-Intermediate!H429)</f>
        <v>579528.49083535909</v>
      </c>
      <c r="C429" s="3">
        <f t="shared" si="32"/>
        <v>792000</v>
      </c>
      <c r="D429" s="3">
        <f t="shared" si="33"/>
        <v>37172.014000000003</v>
      </c>
      <c r="E429" s="3">
        <f t="shared" si="35"/>
        <v>829172.01399999997</v>
      </c>
      <c r="F429" s="3">
        <f t="shared" si="36"/>
        <v>-249643.52316464088</v>
      </c>
    </row>
    <row r="430" spans="1:6">
      <c r="A430" s="3">
        <f t="shared" si="34"/>
        <v>429</v>
      </c>
      <c r="B430">
        <f>Intermediate!K430*(Intermediate!$Q$7-Intermediate!H430)</f>
        <v>579955.96240351687</v>
      </c>
      <c r="C430" s="3">
        <f t="shared" si="32"/>
        <v>793500</v>
      </c>
      <c r="D430" s="3">
        <f t="shared" si="33"/>
        <v>37258.864500000003</v>
      </c>
      <c r="E430" s="3">
        <f t="shared" si="35"/>
        <v>830758.86450000003</v>
      </c>
      <c r="F430" s="3">
        <f t="shared" si="36"/>
        <v>-250802.90209648316</v>
      </c>
    </row>
    <row r="431" spans="1:6">
      <c r="A431" s="3">
        <f t="shared" si="34"/>
        <v>430</v>
      </c>
      <c r="B431">
        <f>Intermediate!K431*(Intermediate!$Q$7-Intermediate!H431)</f>
        <v>580381.78752744326</v>
      </c>
      <c r="C431" s="3">
        <f t="shared" si="32"/>
        <v>795000</v>
      </c>
      <c r="D431" s="3">
        <f t="shared" si="33"/>
        <v>37345.715000000004</v>
      </c>
      <c r="E431" s="3">
        <f t="shared" si="35"/>
        <v>832345.71499999997</v>
      </c>
      <c r="F431" s="3">
        <f t="shared" si="36"/>
        <v>-251963.92747255671</v>
      </c>
    </row>
    <row r="432" spans="1:6">
      <c r="A432" s="3">
        <f t="shared" si="34"/>
        <v>431</v>
      </c>
      <c r="B432">
        <f>Intermediate!K432*(Intermediate!$Q$7-Intermediate!H432)</f>
        <v>580805.97557266918</v>
      </c>
      <c r="C432" s="3">
        <f t="shared" si="32"/>
        <v>796500</v>
      </c>
      <c r="D432" s="3">
        <f t="shared" si="33"/>
        <v>37432.565500000004</v>
      </c>
      <c r="E432" s="3">
        <f t="shared" si="35"/>
        <v>833932.56550000003</v>
      </c>
      <c r="F432" s="3">
        <f t="shared" si="36"/>
        <v>-253126.58992733085</v>
      </c>
    </row>
    <row r="433" spans="1:6">
      <c r="A433" s="3">
        <f t="shared" si="34"/>
        <v>432</v>
      </c>
      <c r="B433">
        <f>Intermediate!K433*(Intermediate!$Q$7-Intermediate!H433)</f>
        <v>581228.53583481989</v>
      </c>
      <c r="C433" s="3">
        <f t="shared" si="32"/>
        <v>798000</v>
      </c>
      <c r="D433" s="3">
        <f t="shared" si="33"/>
        <v>37519.416000000005</v>
      </c>
      <c r="E433" s="3">
        <f t="shared" si="35"/>
        <v>835519.41599999997</v>
      </c>
      <c r="F433" s="3">
        <f t="shared" si="36"/>
        <v>-254290.88016518007</v>
      </c>
    </row>
    <row r="434" spans="1:6">
      <c r="A434" s="3">
        <f t="shared" si="34"/>
        <v>433</v>
      </c>
      <c r="B434">
        <f>Intermediate!K434*(Intermediate!$Q$7-Intermediate!H434)</f>
        <v>581649.47754013224</v>
      </c>
      <c r="C434" s="3">
        <f t="shared" si="32"/>
        <v>799500</v>
      </c>
      <c r="D434" s="3">
        <f t="shared" si="33"/>
        <v>37606.266500000005</v>
      </c>
      <c r="E434" s="3">
        <f t="shared" si="35"/>
        <v>837106.26650000003</v>
      </c>
      <c r="F434" s="3">
        <f t="shared" si="36"/>
        <v>-255456.78895986779</v>
      </c>
    </row>
    <row r="435" spans="1:6">
      <c r="A435" s="3">
        <f t="shared" si="34"/>
        <v>434</v>
      </c>
      <c r="B435">
        <f>Intermediate!K435*(Intermediate!$Q$7-Intermediate!H435)</f>
        <v>582068.80984628364</v>
      </c>
      <c r="C435" s="3">
        <f t="shared" si="32"/>
        <v>801000</v>
      </c>
      <c r="D435" s="3">
        <f t="shared" si="33"/>
        <v>37693.117000000006</v>
      </c>
      <c r="E435" s="3">
        <f t="shared" si="35"/>
        <v>838693.11699999997</v>
      </c>
      <c r="F435" s="3">
        <f t="shared" si="36"/>
        <v>-256624.30715371633</v>
      </c>
    </row>
    <row r="436" spans="1:6">
      <c r="A436" s="3">
        <f t="shared" si="34"/>
        <v>435</v>
      </c>
      <c r="B436">
        <f>Intermediate!K436*(Intermediate!$Q$7-Intermediate!H436)</f>
        <v>582486.54184286611</v>
      </c>
      <c r="C436" s="3">
        <f t="shared" si="32"/>
        <v>802500</v>
      </c>
      <c r="D436" s="3">
        <f t="shared" si="33"/>
        <v>37779.967500000006</v>
      </c>
      <c r="E436" s="3">
        <f t="shared" si="35"/>
        <v>840279.96750000003</v>
      </c>
      <c r="F436" s="3">
        <f t="shared" si="36"/>
        <v>-257793.42565713392</v>
      </c>
    </row>
    <row r="437" spans="1:6">
      <c r="A437" s="3">
        <f t="shared" si="34"/>
        <v>436</v>
      </c>
      <c r="B437">
        <f>Intermediate!K437*(Intermediate!$Q$7-Intermediate!H437)</f>
        <v>582902.68255201657</v>
      </c>
      <c r="C437" s="3">
        <f t="shared" si="32"/>
        <v>804000</v>
      </c>
      <c r="D437" s="3">
        <f t="shared" si="33"/>
        <v>37866.818000000007</v>
      </c>
      <c r="E437" s="3">
        <f t="shared" si="35"/>
        <v>841866.81799999997</v>
      </c>
      <c r="F437" s="3">
        <f t="shared" si="36"/>
        <v>-258964.1354479834</v>
      </c>
    </row>
    <row r="438" spans="1:6">
      <c r="A438" s="3">
        <f t="shared" si="34"/>
        <v>437</v>
      </c>
      <c r="B438">
        <f>Intermediate!K438*(Intermediate!$Q$7-Intermediate!H438)</f>
        <v>583317.24092916679</v>
      </c>
      <c r="C438" s="3">
        <f t="shared" si="32"/>
        <v>805500</v>
      </c>
      <c r="D438" s="3">
        <f t="shared" si="33"/>
        <v>37953.668500000007</v>
      </c>
      <c r="E438" s="3">
        <f t="shared" si="35"/>
        <v>843453.66850000003</v>
      </c>
      <c r="F438" s="3">
        <f t="shared" si="36"/>
        <v>-260136.42757083324</v>
      </c>
    </row>
    <row r="439" spans="1:6">
      <c r="A439" s="3">
        <f t="shared" si="34"/>
        <v>438</v>
      </c>
      <c r="B439">
        <f>Intermediate!K439*(Intermediate!$Q$7-Intermediate!H439)</f>
        <v>583730.22586354555</v>
      </c>
      <c r="C439" s="3">
        <f t="shared" si="32"/>
        <v>807000</v>
      </c>
      <c r="D439" s="3">
        <f t="shared" si="33"/>
        <v>38040.519000000008</v>
      </c>
      <c r="E439" s="3">
        <f t="shared" si="35"/>
        <v>845040.51899999997</v>
      </c>
      <c r="F439" s="3">
        <f t="shared" si="36"/>
        <v>-261310.29313645442</v>
      </c>
    </row>
    <row r="440" spans="1:6">
      <c r="A440" s="3">
        <f t="shared" si="34"/>
        <v>439</v>
      </c>
      <c r="B440">
        <f>Intermediate!K440*(Intermediate!$Q$7-Intermediate!H440)</f>
        <v>584141.64617867325</v>
      </c>
      <c r="C440" s="3">
        <f t="shared" si="32"/>
        <v>808500</v>
      </c>
      <c r="D440" s="3">
        <f t="shared" si="33"/>
        <v>38127.369500000008</v>
      </c>
      <c r="E440" s="3">
        <f t="shared" si="35"/>
        <v>846627.36950000003</v>
      </c>
      <c r="F440" s="3">
        <f t="shared" si="36"/>
        <v>-262485.72332132678</v>
      </c>
    </row>
    <row r="441" spans="1:6">
      <c r="A441" s="3">
        <f t="shared" si="34"/>
        <v>440</v>
      </c>
      <c r="B441">
        <f>Intermediate!K441*(Intermediate!$Q$7-Intermediate!H441)</f>
        <v>584551.51063318213</v>
      </c>
      <c r="C441" s="3">
        <f t="shared" si="32"/>
        <v>810000</v>
      </c>
      <c r="D441" s="3">
        <f t="shared" si="33"/>
        <v>38214.22</v>
      </c>
      <c r="E441" s="3">
        <f t="shared" si="35"/>
        <v>848214.22</v>
      </c>
      <c r="F441" s="3">
        <f t="shared" si="36"/>
        <v>-263662.70936681784</v>
      </c>
    </row>
    <row r="442" spans="1:6">
      <c r="A442" s="3">
        <f t="shared" si="34"/>
        <v>441</v>
      </c>
      <c r="B442">
        <f>Intermediate!K442*(Intermediate!$Q$7-Intermediate!H442)</f>
        <v>584959.82792124664</v>
      </c>
      <c r="C442" s="3">
        <f t="shared" si="32"/>
        <v>811500</v>
      </c>
      <c r="D442" s="3">
        <f t="shared" si="33"/>
        <v>38301.070500000002</v>
      </c>
      <c r="E442" s="3">
        <f t="shared" si="35"/>
        <v>849801.07050000003</v>
      </c>
      <c r="F442" s="3">
        <f t="shared" si="36"/>
        <v>-264841.24257875339</v>
      </c>
    </row>
    <row r="443" spans="1:6">
      <c r="A443" s="3">
        <f t="shared" si="34"/>
        <v>442</v>
      </c>
      <c r="B443">
        <f>Intermediate!K443*(Intermediate!$Q$7-Intermediate!H443)</f>
        <v>585366.60667323286</v>
      </c>
      <c r="C443" s="3">
        <f t="shared" si="32"/>
        <v>813000</v>
      </c>
      <c r="D443" s="3">
        <f t="shared" si="33"/>
        <v>38387.921000000002</v>
      </c>
      <c r="E443" s="3">
        <f t="shared" si="35"/>
        <v>851387.92099999997</v>
      </c>
      <c r="F443" s="3">
        <f t="shared" si="36"/>
        <v>-266021.31432676711</v>
      </c>
    </row>
    <row r="444" spans="1:6">
      <c r="A444" s="3">
        <f t="shared" si="34"/>
        <v>443</v>
      </c>
      <c r="B444">
        <f>Intermediate!K444*(Intermediate!$Q$7-Intermediate!H444)</f>
        <v>585771.85545622348</v>
      </c>
      <c r="C444" s="3">
        <f t="shared" si="32"/>
        <v>814500</v>
      </c>
      <c r="D444" s="3">
        <f t="shared" si="33"/>
        <v>38474.771500000003</v>
      </c>
      <c r="E444" s="3">
        <f t="shared" si="35"/>
        <v>852974.77150000003</v>
      </c>
      <c r="F444" s="3">
        <f t="shared" si="36"/>
        <v>-267202.91604377655</v>
      </c>
    </row>
    <row r="445" spans="1:6">
      <c r="A445" s="3">
        <f t="shared" si="34"/>
        <v>444</v>
      </c>
      <c r="B445">
        <f>Intermediate!K445*(Intermediate!$Q$7-Intermediate!H445)</f>
        <v>586175.58277470176</v>
      </c>
      <c r="C445" s="3">
        <f t="shared" si="32"/>
        <v>816000</v>
      </c>
      <c r="D445" s="3">
        <f t="shared" si="33"/>
        <v>38561.622000000003</v>
      </c>
      <c r="E445" s="3">
        <f t="shared" si="35"/>
        <v>854561.62199999997</v>
      </c>
      <c r="F445" s="3">
        <f t="shared" si="36"/>
        <v>-268386.03922529821</v>
      </c>
    </row>
    <row r="446" spans="1:6">
      <c r="A446" s="3">
        <f t="shared" si="34"/>
        <v>445</v>
      </c>
      <c r="B446">
        <f>Intermediate!K446*(Intermediate!$Q$7-Intermediate!H446)</f>
        <v>586577.79707088356</v>
      </c>
      <c r="C446" s="3">
        <f t="shared" si="32"/>
        <v>817500</v>
      </c>
      <c r="D446" s="3">
        <f t="shared" si="33"/>
        <v>38648.472500000003</v>
      </c>
      <c r="E446" s="3">
        <f t="shared" si="35"/>
        <v>856148.47250000003</v>
      </c>
      <c r="F446" s="3">
        <f t="shared" si="36"/>
        <v>-269570.67542911647</v>
      </c>
    </row>
    <row r="447" spans="1:6">
      <c r="A447" s="3">
        <f t="shared" si="34"/>
        <v>446</v>
      </c>
      <c r="B447">
        <f>Intermediate!K447*(Intermediate!$Q$7-Intermediate!H447)</f>
        <v>586978.50672554737</v>
      </c>
      <c r="C447" s="3">
        <f t="shared" si="32"/>
        <v>819000</v>
      </c>
      <c r="D447" s="3">
        <f t="shared" si="33"/>
        <v>38735.323000000004</v>
      </c>
      <c r="E447" s="3">
        <f t="shared" si="35"/>
        <v>857735.32299999997</v>
      </c>
      <c r="F447" s="3">
        <f t="shared" si="36"/>
        <v>-270756.81627445261</v>
      </c>
    </row>
    <row r="448" spans="1:6">
      <c r="A448" s="3">
        <f t="shared" si="34"/>
        <v>447</v>
      </c>
      <c r="B448">
        <f>Intermediate!K448*(Intermediate!$Q$7-Intermediate!H448)</f>
        <v>587377.72005842952</v>
      </c>
      <c r="C448" s="3">
        <f t="shared" si="32"/>
        <v>820500</v>
      </c>
      <c r="D448" s="3">
        <f t="shared" si="33"/>
        <v>38822.173500000004</v>
      </c>
      <c r="E448" s="3">
        <f t="shared" si="35"/>
        <v>859322.17350000003</v>
      </c>
      <c r="F448" s="3">
        <f t="shared" si="36"/>
        <v>-271944.45344157051</v>
      </c>
    </row>
    <row r="449" spans="1:6">
      <c r="A449" s="3">
        <f t="shared" si="34"/>
        <v>448</v>
      </c>
      <c r="B449">
        <f>Intermediate!K449*(Intermediate!$Q$7-Intermediate!H449)</f>
        <v>587775.44532870047</v>
      </c>
      <c r="C449" s="3">
        <f t="shared" si="32"/>
        <v>822000</v>
      </c>
      <c r="D449" s="3">
        <f t="shared" si="33"/>
        <v>38909.024000000005</v>
      </c>
      <c r="E449" s="3">
        <f t="shared" si="35"/>
        <v>860909.02399999998</v>
      </c>
      <c r="F449" s="3">
        <f t="shared" si="36"/>
        <v>-273133.5786712995</v>
      </c>
    </row>
    <row r="450" spans="1:6">
      <c r="A450" s="3">
        <f t="shared" si="34"/>
        <v>449</v>
      </c>
      <c r="B450">
        <f>Intermediate!K450*(Intermediate!$Q$7-Intermediate!H450)</f>
        <v>588171.690735757</v>
      </c>
      <c r="C450" s="3">
        <f t="shared" ref="C450:C501" si="37">(A450&gt;0)*($N$11+2*A450*$N$12)</f>
        <v>823500</v>
      </c>
      <c r="D450" s="3">
        <f t="shared" ref="D450:D501" si="38">( ( ( (2*A450/$N$8) + $N$9 )*$N$7 )-A450 )*$K$15</f>
        <v>38995.874500000005</v>
      </c>
      <c r="E450" s="3">
        <f t="shared" si="35"/>
        <v>862495.87450000003</v>
      </c>
      <c r="F450" s="3">
        <f t="shared" si="36"/>
        <v>-274324.18376424303</v>
      </c>
    </row>
    <row r="451" spans="1:6">
      <c r="A451" s="3">
        <f t="shared" ref="A451:A501" si="39" xml:space="preserve"> A450+$K$20</f>
        <v>450</v>
      </c>
      <c r="B451">
        <f>Intermediate!K451*(Intermediate!$Q$7-Intermediate!H451)</f>
        <v>588566.46441945969</v>
      </c>
      <c r="C451" s="3">
        <f t="shared" si="37"/>
        <v>825000</v>
      </c>
      <c r="D451" s="3">
        <f t="shared" si="38"/>
        <v>39082.725000000006</v>
      </c>
      <c r="E451" s="3">
        <f t="shared" si="35"/>
        <v>864082.72499999998</v>
      </c>
      <c r="F451" s="3">
        <f t="shared" si="36"/>
        <v>-275516.26058054029</v>
      </c>
    </row>
    <row r="452" spans="1:6">
      <c r="A452" s="3">
        <f t="shared" si="39"/>
        <v>451</v>
      </c>
      <c r="B452">
        <f>Intermediate!K452*(Intermediate!$Q$7-Intermediate!H452)</f>
        <v>588959.77446094237</v>
      </c>
      <c r="C452" s="3">
        <f t="shared" si="37"/>
        <v>826500</v>
      </c>
      <c r="D452" s="3">
        <f t="shared" si="38"/>
        <v>39169.575500000006</v>
      </c>
      <c r="E452" s="3">
        <f t="shared" si="35"/>
        <v>865669.57550000004</v>
      </c>
      <c r="F452" s="3">
        <f t="shared" si="36"/>
        <v>-276709.80103905767</v>
      </c>
    </row>
    <row r="453" spans="1:6">
      <c r="A453" s="3">
        <f t="shared" si="39"/>
        <v>452</v>
      </c>
      <c r="B453">
        <f>Intermediate!K453*(Intermediate!$Q$7-Intermediate!H453)</f>
        <v>589351.62888285529</v>
      </c>
      <c r="C453" s="3">
        <f t="shared" si="37"/>
        <v>828000</v>
      </c>
      <c r="D453" s="3">
        <f t="shared" si="38"/>
        <v>39256.426000000007</v>
      </c>
      <c r="E453" s="3">
        <f t="shared" si="35"/>
        <v>867256.42599999998</v>
      </c>
      <c r="F453" s="3">
        <f t="shared" si="36"/>
        <v>-277904.79711714468</v>
      </c>
    </row>
    <row r="454" spans="1:6">
      <c r="A454" s="3">
        <f t="shared" si="39"/>
        <v>453</v>
      </c>
      <c r="B454">
        <f>Intermediate!K454*(Intermediate!$Q$7-Intermediate!H454)</f>
        <v>589742.03565017006</v>
      </c>
      <c r="C454" s="3">
        <f t="shared" si="37"/>
        <v>829500</v>
      </c>
      <c r="D454" s="3">
        <f t="shared" si="38"/>
        <v>39343.276500000007</v>
      </c>
      <c r="E454" s="3">
        <f t="shared" si="35"/>
        <v>868843.27650000004</v>
      </c>
      <c r="F454" s="3">
        <f t="shared" si="36"/>
        <v>-279101.24084982998</v>
      </c>
    </row>
    <row r="455" spans="1:6">
      <c r="A455" s="3">
        <f t="shared" si="39"/>
        <v>454</v>
      </c>
      <c r="B455">
        <f>Intermediate!K455*(Intermediate!$Q$7-Intermediate!H455)</f>
        <v>590131.00267044117</v>
      </c>
      <c r="C455" s="3">
        <f t="shared" si="37"/>
        <v>831000</v>
      </c>
      <c r="D455" s="3">
        <f t="shared" si="38"/>
        <v>39430.127000000008</v>
      </c>
      <c r="E455" s="3">
        <f t="shared" si="35"/>
        <v>870430.12699999998</v>
      </c>
      <c r="F455" s="3">
        <f t="shared" si="36"/>
        <v>-280299.12432955881</v>
      </c>
    </row>
    <row r="456" spans="1:6">
      <c r="A456" s="3">
        <f t="shared" si="39"/>
        <v>455</v>
      </c>
      <c r="B456">
        <f>Intermediate!K456*(Intermediate!$Q$7-Intermediate!H456)</f>
        <v>590518.53779443912</v>
      </c>
      <c r="C456" s="3">
        <f t="shared" si="37"/>
        <v>832500</v>
      </c>
      <c r="D456" s="3">
        <f t="shared" si="38"/>
        <v>39516.977500000008</v>
      </c>
      <c r="E456" s="3">
        <f t="shared" si="35"/>
        <v>872016.97750000004</v>
      </c>
      <c r="F456" s="3">
        <f t="shared" si="36"/>
        <v>-281498.43970556092</v>
      </c>
    </row>
    <row r="457" spans="1:6">
      <c r="A457" s="3">
        <f t="shared" si="39"/>
        <v>456</v>
      </c>
      <c r="B457">
        <f>Intermediate!K457*(Intermediate!$Q$7-Intermediate!H457)</f>
        <v>590904.64881664212</v>
      </c>
      <c r="C457" s="3">
        <f t="shared" si="37"/>
        <v>834000</v>
      </c>
      <c r="D457" s="3">
        <f t="shared" si="38"/>
        <v>39603.828000000009</v>
      </c>
      <c r="E457" s="3">
        <f t="shared" si="35"/>
        <v>873603.82799999998</v>
      </c>
      <c r="F457" s="3">
        <f t="shared" si="36"/>
        <v>-282699.17918335786</v>
      </c>
    </row>
    <row r="458" spans="1:6">
      <c r="A458" s="3">
        <f t="shared" si="39"/>
        <v>457</v>
      </c>
      <c r="B458">
        <f>Intermediate!K458*(Intermediate!$Q$7-Intermediate!H458)</f>
        <v>591289.34347573691</v>
      </c>
      <c r="C458" s="3">
        <f t="shared" si="37"/>
        <v>835500</v>
      </c>
      <c r="D458" s="3">
        <f t="shared" si="38"/>
        <v>39690.678500000002</v>
      </c>
      <c r="E458" s="3">
        <f t="shared" si="35"/>
        <v>875190.67850000004</v>
      </c>
      <c r="F458" s="3">
        <f t="shared" si="36"/>
        <v>-283901.33502426313</v>
      </c>
    </row>
    <row r="459" spans="1:6">
      <c r="A459" s="3">
        <f t="shared" si="39"/>
        <v>458</v>
      </c>
      <c r="B459">
        <f>Intermediate!K459*(Intermediate!$Q$7-Intermediate!H459)</f>
        <v>591672.62945503218</v>
      </c>
      <c r="C459" s="3">
        <f t="shared" si="37"/>
        <v>837000</v>
      </c>
      <c r="D459" s="3">
        <f t="shared" si="38"/>
        <v>39777.529000000002</v>
      </c>
      <c r="E459" s="3">
        <f t="shared" si="35"/>
        <v>876777.52899999998</v>
      </c>
      <c r="F459" s="3">
        <f t="shared" si="36"/>
        <v>-285104.8995449678</v>
      </c>
    </row>
    <row r="460" spans="1:6">
      <c r="A460" s="3">
        <f t="shared" si="39"/>
        <v>459</v>
      </c>
      <c r="B460">
        <f>Intermediate!K460*(Intermediate!$Q$7-Intermediate!H460)</f>
        <v>592054.51438311324</v>
      </c>
      <c r="C460" s="3">
        <f t="shared" si="37"/>
        <v>838500</v>
      </c>
      <c r="D460" s="3">
        <f t="shared" si="38"/>
        <v>39864.379500000003</v>
      </c>
      <c r="E460" s="3">
        <f t="shared" si="35"/>
        <v>878364.37950000004</v>
      </c>
      <c r="F460" s="3">
        <f t="shared" si="36"/>
        <v>-286309.86511688679</v>
      </c>
    </row>
    <row r="461" spans="1:6">
      <c r="A461" s="3">
        <f t="shared" si="39"/>
        <v>460</v>
      </c>
      <c r="B461">
        <f>Intermediate!K461*(Intermediate!$Q$7-Intermediate!H461)</f>
        <v>592435.00583412405</v>
      </c>
      <c r="C461" s="3">
        <f t="shared" si="37"/>
        <v>840000</v>
      </c>
      <c r="D461" s="3">
        <f t="shared" si="38"/>
        <v>39951.230000000003</v>
      </c>
      <c r="E461" s="3">
        <f t="shared" si="35"/>
        <v>879951.23</v>
      </c>
      <c r="F461" s="3">
        <f t="shared" si="36"/>
        <v>-287516.22416587593</v>
      </c>
    </row>
    <row r="462" spans="1:6">
      <c r="A462" s="3">
        <f t="shared" si="39"/>
        <v>461</v>
      </c>
      <c r="B462">
        <f>Intermediate!K462*(Intermediate!$Q$7-Intermediate!H462)</f>
        <v>592814.11132841045</v>
      </c>
      <c r="C462" s="3">
        <f t="shared" si="37"/>
        <v>841500</v>
      </c>
      <c r="D462" s="3">
        <f t="shared" si="38"/>
        <v>40038.080500000004</v>
      </c>
      <c r="E462" s="3">
        <f t="shared" si="35"/>
        <v>881538.08050000004</v>
      </c>
      <c r="F462" s="3">
        <f t="shared" si="36"/>
        <v>-288723.96917158959</v>
      </c>
    </row>
    <row r="463" spans="1:6">
      <c r="A463" s="3">
        <f t="shared" si="39"/>
        <v>462</v>
      </c>
      <c r="B463">
        <f>Intermediate!K463*(Intermediate!$Q$7-Intermediate!H463)</f>
        <v>593191.83833284047</v>
      </c>
      <c r="C463" s="3">
        <f t="shared" si="37"/>
        <v>843000</v>
      </c>
      <c r="D463" s="3">
        <f t="shared" si="38"/>
        <v>40124.931000000004</v>
      </c>
      <c r="E463" s="3">
        <f t="shared" si="35"/>
        <v>883124.93099999998</v>
      </c>
      <c r="F463" s="3">
        <f t="shared" si="36"/>
        <v>-289933.09266715951</v>
      </c>
    </row>
    <row r="464" spans="1:6">
      <c r="A464" s="3">
        <f t="shared" si="39"/>
        <v>463</v>
      </c>
      <c r="B464">
        <f>Intermediate!K464*(Intermediate!$Q$7-Intermediate!H464)</f>
        <v>593568.19426138524</v>
      </c>
      <c r="C464" s="3">
        <f t="shared" si="37"/>
        <v>844500</v>
      </c>
      <c r="D464" s="3">
        <f t="shared" si="38"/>
        <v>40211.781500000005</v>
      </c>
      <c r="E464" s="3">
        <f t="shared" si="35"/>
        <v>884711.78150000004</v>
      </c>
      <c r="F464" s="3">
        <f t="shared" si="36"/>
        <v>-291143.5872386148</v>
      </c>
    </row>
    <row r="465" spans="1:6">
      <c r="A465" s="3">
        <f t="shared" si="39"/>
        <v>464</v>
      </c>
      <c r="B465">
        <f>Intermediate!K465*(Intermediate!$Q$7-Intermediate!H465)</f>
        <v>593943.18647554424</v>
      </c>
      <c r="C465" s="3">
        <f t="shared" si="37"/>
        <v>846000</v>
      </c>
      <c r="D465" s="3">
        <f t="shared" si="38"/>
        <v>40298.632000000005</v>
      </c>
      <c r="E465" s="3">
        <f t="shared" si="35"/>
        <v>886298.63199999998</v>
      </c>
      <c r="F465" s="3">
        <f t="shared" si="36"/>
        <v>-292355.44552445575</v>
      </c>
    </row>
    <row r="466" spans="1:6">
      <c r="A466" s="3">
        <f t="shared" si="39"/>
        <v>465</v>
      </c>
      <c r="B466">
        <f>Intermediate!K466*(Intermediate!$Q$7-Intermediate!H466)</f>
        <v>594316.82228481129</v>
      </c>
      <c r="C466" s="3">
        <f t="shared" si="37"/>
        <v>847500</v>
      </c>
      <c r="D466" s="3">
        <f t="shared" si="38"/>
        <v>40385.482500000006</v>
      </c>
      <c r="E466" s="3">
        <f t="shared" si="35"/>
        <v>887885.48250000004</v>
      </c>
      <c r="F466" s="3">
        <f t="shared" si="36"/>
        <v>-293568.66021518875</v>
      </c>
    </row>
    <row r="467" spans="1:6">
      <c r="A467" s="3">
        <f t="shared" si="39"/>
        <v>466</v>
      </c>
      <c r="B467">
        <f>Intermediate!K467*(Intermediate!$Q$7-Intermediate!H467)</f>
        <v>594689.10894712689</v>
      </c>
      <c r="C467" s="3">
        <f t="shared" si="37"/>
        <v>849000</v>
      </c>
      <c r="D467" s="3">
        <f t="shared" si="38"/>
        <v>40472.333000000006</v>
      </c>
      <c r="E467" s="3">
        <f t="shared" si="35"/>
        <v>889472.33299999998</v>
      </c>
      <c r="F467" s="3">
        <f t="shared" si="36"/>
        <v>-294783.22405287309</v>
      </c>
    </row>
    <row r="468" spans="1:6">
      <c r="A468" s="3">
        <f t="shared" si="39"/>
        <v>467</v>
      </c>
      <c r="B468">
        <f>Intermediate!K468*(Intermediate!$Q$7-Intermediate!H468)</f>
        <v>595060.05366926035</v>
      </c>
      <c r="C468" s="3">
        <f t="shared" si="37"/>
        <v>850500</v>
      </c>
      <c r="D468" s="3">
        <f t="shared" si="38"/>
        <v>40559.183500000006</v>
      </c>
      <c r="E468" s="3">
        <f t="shared" si="35"/>
        <v>891059.18350000004</v>
      </c>
      <c r="F468" s="3">
        <f t="shared" si="36"/>
        <v>-295999.12983073969</v>
      </c>
    </row>
    <row r="469" spans="1:6">
      <c r="A469" s="3">
        <f t="shared" si="39"/>
        <v>468</v>
      </c>
      <c r="B469">
        <f>Intermediate!K469*(Intermediate!$Q$7-Intermediate!H469)</f>
        <v>595429.66360736929</v>
      </c>
      <c r="C469" s="3">
        <f t="shared" si="37"/>
        <v>852000</v>
      </c>
      <c r="D469" s="3">
        <f t="shared" si="38"/>
        <v>40646.034000000007</v>
      </c>
      <c r="E469" s="3">
        <f t="shared" si="35"/>
        <v>892646.03399999999</v>
      </c>
      <c r="F469" s="3">
        <f t="shared" si="36"/>
        <v>-297216.37039263069</v>
      </c>
    </row>
    <row r="470" spans="1:6">
      <c r="A470" s="3">
        <f t="shared" si="39"/>
        <v>469</v>
      </c>
      <c r="B470">
        <f>Intermediate!K470*(Intermediate!$Q$7-Intermediate!H470)</f>
        <v>595797.94586733379</v>
      </c>
      <c r="C470" s="3">
        <f t="shared" si="37"/>
        <v>853500</v>
      </c>
      <c r="D470" s="3">
        <f t="shared" si="38"/>
        <v>40732.884500000007</v>
      </c>
      <c r="E470" s="3">
        <f t="shared" si="35"/>
        <v>894232.88450000004</v>
      </c>
      <c r="F470" s="3">
        <f t="shared" si="36"/>
        <v>-298434.93863266625</v>
      </c>
    </row>
    <row r="471" spans="1:6">
      <c r="A471" s="3">
        <f t="shared" si="39"/>
        <v>470</v>
      </c>
      <c r="B471">
        <f>Intermediate!K471*(Intermediate!$Q$7-Intermediate!H471)</f>
        <v>596164.90750526218</v>
      </c>
      <c r="C471" s="3">
        <f t="shared" si="37"/>
        <v>855000</v>
      </c>
      <c r="D471" s="3">
        <f t="shared" si="38"/>
        <v>40819.734999999993</v>
      </c>
      <c r="E471" s="3">
        <f t="shared" si="35"/>
        <v>895819.73499999999</v>
      </c>
      <c r="F471" s="3">
        <f t="shared" si="36"/>
        <v>-299654.82749473781</v>
      </c>
    </row>
    <row r="472" spans="1:6">
      <c r="A472" s="3">
        <f t="shared" si="39"/>
        <v>471</v>
      </c>
      <c r="B472">
        <f>Intermediate!K472*(Intermediate!$Q$7-Intermediate!H472)</f>
        <v>596530.55552789604</v>
      </c>
      <c r="C472" s="3">
        <f t="shared" si="37"/>
        <v>856500</v>
      </c>
      <c r="D472" s="3">
        <f t="shared" si="38"/>
        <v>40906.585499999994</v>
      </c>
      <c r="E472" s="3">
        <f t="shared" ref="E472:E501" si="40">C472+D472</f>
        <v>897406.58550000004</v>
      </c>
      <c r="F472" s="3">
        <f t="shared" ref="F472:F501" si="41">B472-E472</f>
        <v>-300876.02997210401</v>
      </c>
    </row>
    <row r="473" spans="1:6">
      <c r="A473" s="3">
        <f t="shared" si="39"/>
        <v>472</v>
      </c>
      <c r="B473">
        <f>Intermediate!K473*(Intermediate!$Q$7-Intermediate!H473)</f>
        <v>596894.89689302945</v>
      </c>
      <c r="C473" s="3">
        <f t="shared" si="37"/>
        <v>858000</v>
      </c>
      <c r="D473" s="3">
        <f t="shared" si="38"/>
        <v>40993.435999999994</v>
      </c>
      <c r="E473" s="3">
        <f t="shared" si="40"/>
        <v>898993.43599999999</v>
      </c>
      <c r="F473" s="3">
        <f t="shared" si="41"/>
        <v>-302098.53910697054</v>
      </c>
    </row>
    <row r="474" spans="1:6">
      <c r="A474" s="3">
        <f t="shared" si="39"/>
        <v>473</v>
      </c>
      <c r="B474">
        <f>Intermediate!K474*(Intermediate!$Q$7-Intermediate!H474)</f>
        <v>597257.93850987917</v>
      </c>
      <c r="C474" s="3">
        <f t="shared" si="37"/>
        <v>859500</v>
      </c>
      <c r="D474" s="3">
        <f t="shared" si="38"/>
        <v>41080.286499999995</v>
      </c>
      <c r="E474" s="3">
        <f t="shared" si="40"/>
        <v>900580.28650000005</v>
      </c>
      <c r="F474" s="3">
        <f t="shared" si="41"/>
        <v>-303322.34799012088</v>
      </c>
    </row>
    <row r="475" spans="1:6">
      <c r="A475" s="3">
        <f t="shared" si="39"/>
        <v>474</v>
      </c>
      <c r="B475">
        <f>Intermediate!K475*(Intermediate!$Q$7-Intermediate!H475)</f>
        <v>597619.6872396277</v>
      </c>
      <c r="C475" s="3">
        <f t="shared" si="37"/>
        <v>861000</v>
      </c>
      <c r="D475" s="3">
        <f t="shared" si="38"/>
        <v>41167.137000000017</v>
      </c>
      <c r="E475" s="3">
        <f t="shared" si="40"/>
        <v>902167.13699999999</v>
      </c>
      <c r="F475" s="3">
        <f t="shared" si="41"/>
        <v>-304547.44976037228</v>
      </c>
    </row>
    <row r="476" spans="1:6">
      <c r="A476" s="3">
        <f t="shared" si="39"/>
        <v>475</v>
      </c>
      <c r="B476">
        <f>Intermediate!K476*(Intermediate!$Q$7-Intermediate!H476)</f>
        <v>597980.14989575371</v>
      </c>
      <c r="C476" s="3">
        <f t="shared" si="37"/>
        <v>862500</v>
      </c>
      <c r="D476" s="3">
        <f t="shared" si="38"/>
        <v>41253.987500000017</v>
      </c>
      <c r="E476" s="3">
        <f t="shared" si="40"/>
        <v>903753.98750000005</v>
      </c>
      <c r="F476" s="3">
        <f t="shared" si="41"/>
        <v>-305773.83760424634</v>
      </c>
    </row>
    <row r="477" spans="1:6">
      <c r="A477" s="3">
        <f t="shared" si="39"/>
        <v>476</v>
      </c>
      <c r="B477">
        <f>Intermediate!K477*(Intermediate!$Q$7-Intermediate!H477)</f>
        <v>598339.33324436902</v>
      </c>
      <c r="C477" s="3">
        <f t="shared" si="37"/>
        <v>864000</v>
      </c>
      <c r="D477" s="3">
        <f t="shared" si="38"/>
        <v>41340.838000000018</v>
      </c>
      <c r="E477" s="3">
        <f t="shared" si="40"/>
        <v>905340.83799999999</v>
      </c>
      <c r="F477" s="3">
        <f t="shared" si="41"/>
        <v>-307001.50475563097</v>
      </c>
    </row>
    <row r="478" spans="1:6">
      <c r="A478" s="3">
        <f t="shared" si="39"/>
        <v>477</v>
      </c>
      <c r="B478">
        <f>Intermediate!K478*(Intermediate!$Q$7-Intermediate!H478)</f>
        <v>598697.2440048547</v>
      </c>
      <c r="C478" s="3">
        <f t="shared" si="37"/>
        <v>865500</v>
      </c>
      <c r="D478" s="3">
        <f t="shared" si="38"/>
        <v>41427.688500000004</v>
      </c>
      <c r="E478" s="3">
        <f t="shared" si="40"/>
        <v>906927.68850000005</v>
      </c>
      <c r="F478" s="3">
        <f t="shared" si="41"/>
        <v>-308230.44449514535</v>
      </c>
    </row>
    <row r="479" spans="1:6">
      <c r="A479" s="3">
        <f t="shared" si="39"/>
        <v>478</v>
      </c>
      <c r="B479">
        <f>Intermediate!K479*(Intermediate!$Q$7-Intermediate!H479)</f>
        <v>599053.88884997088</v>
      </c>
      <c r="C479" s="3">
        <f t="shared" si="37"/>
        <v>867000</v>
      </c>
      <c r="D479" s="3">
        <f t="shared" si="38"/>
        <v>41514.539000000004</v>
      </c>
      <c r="E479" s="3">
        <f t="shared" si="40"/>
        <v>908514.53899999999</v>
      </c>
      <c r="F479" s="3">
        <f t="shared" si="41"/>
        <v>-309460.65015002911</v>
      </c>
    </row>
    <row r="480" spans="1:6">
      <c r="A480" s="3">
        <f t="shared" si="39"/>
        <v>479</v>
      </c>
      <c r="B480">
        <f>Intermediate!K480*(Intermediate!$Q$7-Intermediate!H480)</f>
        <v>599409.27440636943</v>
      </c>
      <c r="C480" s="3">
        <f t="shared" si="37"/>
        <v>868500</v>
      </c>
      <c r="D480" s="3">
        <f t="shared" si="38"/>
        <v>41601.389500000005</v>
      </c>
      <c r="E480" s="3">
        <f t="shared" si="40"/>
        <v>910101.38950000005</v>
      </c>
      <c r="F480" s="3">
        <f t="shared" si="41"/>
        <v>-310692.11509363062</v>
      </c>
    </row>
    <row r="481" spans="1:6">
      <c r="A481" s="3">
        <f t="shared" si="39"/>
        <v>480</v>
      </c>
      <c r="B481">
        <f>Intermediate!K481*(Intermediate!$Q$7-Intermediate!H481)</f>
        <v>599763.40725524689</v>
      </c>
      <c r="C481" s="3">
        <f t="shared" si="37"/>
        <v>870000</v>
      </c>
      <c r="D481" s="3">
        <f t="shared" si="38"/>
        <v>41688.240000000005</v>
      </c>
      <c r="E481" s="3">
        <f t="shared" si="40"/>
        <v>911688.24</v>
      </c>
      <c r="F481" s="3">
        <f t="shared" si="41"/>
        <v>-311924.8327447531</v>
      </c>
    </row>
    <row r="482" spans="1:6">
      <c r="A482" s="3">
        <f t="shared" si="39"/>
        <v>481</v>
      </c>
      <c r="B482">
        <f>Intermediate!K482*(Intermediate!$Q$7-Intermediate!H482)</f>
        <v>600116.29393216607</v>
      </c>
      <c r="C482" s="3">
        <f t="shared" si="37"/>
        <v>871500</v>
      </c>
      <c r="D482" s="3">
        <f t="shared" si="38"/>
        <v>41775.090500000006</v>
      </c>
      <c r="E482" s="3">
        <f t="shared" si="40"/>
        <v>913275.09050000005</v>
      </c>
      <c r="F482" s="3">
        <f t="shared" si="41"/>
        <v>-313158.79656783398</v>
      </c>
    </row>
    <row r="483" spans="1:6">
      <c r="A483" s="3">
        <f t="shared" si="39"/>
        <v>482</v>
      </c>
      <c r="B483">
        <f>Intermediate!K483*(Intermediate!$Q$7-Intermediate!H483)</f>
        <v>600467.94092799409</v>
      </c>
      <c r="C483" s="3">
        <f t="shared" si="37"/>
        <v>873000</v>
      </c>
      <c r="D483" s="3">
        <f t="shared" si="38"/>
        <v>41861.941000000006</v>
      </c>
      <c r="E483" s="3">
        <f t="shared" si="40"/>
        <v>914861.94099999999</v>
      </c>
      <c r="F483" s="3">
        <f t="shared" si="41"/>
        <v>-314394.0000720059</v>
      </c>
    </row>
    <row r="484" spans="1:6">
      <c r="A484" s="3">
        <f t="shared" si="39"/>
        <v>483</v>
      </c>
      <c r="B484">
        <f>Intermediate!K484*(Intermediate!$Q$7-Intermediate!H484)</f>
        <v>600818.35468901868</v>
      </c>
      <c r="C484" s="3">
        <f t="shared" si="37"/>
        <v>874500</v>
      </c>
      <c r="D484" s="3">
        <f t="shared" si="38"/>
        <v>41948.791500000007</v>
      </c>
      <c r="E484" s="3">
        <f t="shared" si="40"/>
        <v>916448.79150000005</v>
      </c>
      <c r="F484" s="3">
        <f t="shared" si="41"/>
        <v>-315630.43681098137</v>
      </c>
    </row>
    <row r="485" spans="1:6">
      <c r="A485" s="3">
        <f t="shared" si="39"/>
        <v>484</v>
      </c>
      <c r="B485">
        <f>Intermediate!K485*(Intermediate!$Q$7-Intermediate!H485)</f>
        <v>601167.54161730851</v>
      </c>
      <c r="C485" s="3">
        <f t="shared" si="37"/>
        <v>876000</v>
      </c>
      <c r="D485" s="3">
        <f t="shared" si="38"/>
        <v>42035.642000000007</v>
      </c>
      <c r="E485" s="3">
        <f t="shared" si="40"/>
        <v>918035.64199999999</v>
      </c>
      <c r="F485" s="3">
        <f t="shared" si="41"/>
        <v>-316868.10038269148</v>
      </c>
    </row>
    <row r="486" spans="1:6">
      <c r="A486" s="3">
        <f t="shared" si="39"/>
        <v>485</v>
      </c>
      <c r="B486">
        <f>Intermediate!K486*(Intermediate!$Q$7-Intermediate!H486)</f>
        <v>601515.50807117729</v>
      </c>
      <c r="C486" s="3">
        <f t="shared" si="37"/>
        <v>877500</v>
      </c>
      <c r="D486" s="3">
        <f t="shared" si="38"/>
        <v>42122.492500000008</v>
      </c>
      <c r="E486" s="3">
        <f t="shared" si="40"/>
        <v>919622.49250000005</v>
      </c>
      <c r="F486" s="3">
        <f t="shared" si="41"/>
        <v>-318106.98442882276</v>
      </c>
    </row>
    <row r="487" spans="1:6">
      <c r="A487" s="3">
        <f t="shared" si="39"/>
        <v>486</v>
      </c>
      <c r="B487">
        <f>Intermediate!K487*(Intermediate!$Q$7-Intermediate!H487)</f>
        <v>601862.26036547427</v>
      </c>
      <c r="C487" s="3">
        <f t="shared" si="37"/>
        <v>879000</v>
      </c>
      <c r="D487" s="3">
        <f t="shared" si="38"/>
        <v>42209.343000000008</v>
      </c>
      <c r="E487" s="3">
        <f t="shared" si="40"/>
        <v>921209.34299999999</v>
      </c>
      <c r="F487" s="3">
        <f t="shared" si="41"/>
        <v>-319347.08263452572</v>
      </c>
    </row>
    <row r="488" spans="1:6">
      <c r="A488" s="3">
        <f t="shared" si="39"/>
        <v>487</v>
      </c>
      <c r="B488">
        <f>Intermediate!K488*(Intermediate!$Q$7-Intermediate!H488)</f>
        <v>602207.80477207969</v>
      </c>
      <c r="C488" s="3">
        <f t="shared" si="37"/>
        <v>880500</v>
      </c>
      <c r="D488" s="3">
        <f t="shared" si="38"/>
        <v>42296.193499999994</v>
      </c>
      <c r="E488" s="3">
        <f t="shared" si="40"/>
        <v>922796.19350000005</v>
      </c>
      <c r="F488" s="3">
        <f t="shared" si="41"/>
        <v>-320588.38872792036</v>
      </c>
    </row>
    <row r="489" spans="1:6">
      <c r="A489" s="3">
        <f t="shared" si="39"/>
        <v>488</v>
      </c>
      <c r="B489">
        <f>Intermediate!K489*(Intermediate!$Q$7-Intermediate!H489)</f>
        <v>602552.14752011723</v>
      </c>
      <c r="C489" s="3">
        <f t="shared" si="37"/>
        <v>882000</v>
      </c>
      <c r="D489" s="3">
        <f t="shared" si="38"/>
        <v>42383.043999999994</v>
      </c>
      <c r="E489" s="3">
        <f t="shared" si="40"/>
        <v>924383.04399999999</v>
      </c>
      <c r="F489" s="3">
        <f t="shared" si="41"/>
        <v>-321830.89647988277</v>
      </c>
    </row>
    <row r="490" spans="1:6">
      <c r="A490" s="3">
        <f t="shared" si="39"/>
        <v>489</v>
      </c>
      <c r="B490">
        <f>Intermediate!K490*(Intermediate!$Q$7-Intermediate!H490)</f>
        <v>602895.29479636007</v>
      </c>
      <c r="C490" s="3">
        <f t="shared" si="37"/>
        <v>883500</v>
      </c>
      <c r="D490" s="3">
        <f t="shared" si="38"/>
        <v>42469.894499999995</v>
      </c>
      <c r="E490" s="3">
        <f t="shared" si="40"/>
        <v>925969.89449999994</v>
      </c>
      <c r="F490" s="3">
        <f t="shared" si="41"/>
        <v>-323074.59970363986</v>
      </c>
    </row>
    <row r="491" spans="1:6">
      <c r="A491" s="3">
        <f t="shared" si="39"/>
        <v>490</v>
      </c>
      <c r="B491">
        <f>Intermediate!K491*(Intermediate!$Q$7-Intermediate!H491)</f>
        <v>603237.25274562195</v>
      </c>
      <c r="C491" s="3">
        <f t="shared" si="37"/>
        <v>885000</v>
      </c>
      <c r="D491" s="3">
        <f t="shared" si="38"/>
        <v>42556.744999999995</v>
      </c>
      <c r="E491" s="3">
        <f t="shared" si="40"/>
        <v>927556.745</v>
      </c>
      <c r="F491" s="3">
        <f t="shared" si="41"/>
        <v>-324319.49225437804</v>
      </c>
    </row>
    <row r="492" spans="1:6">
      <c r="A492" s="3">
        <f t="shared" si="39"/>
        <v>491</v>
      </c>
      <c r="B492">
        <f>Intermediate!K492*(Intermediate!$Q$7-Intermediate!H492)</f>
        <v>603578.02747112839</v>
      </c>
      <c r="C492" s="3">
        <f t="shared" si="37"/>
        <v>886500</v>
      </c>
      <c r="D492" s="3">
        <f t="shared" si="38"/>
        <v>42643.595500000018</v>
      </c>
      <c r="E492" s="3">
        <f t="shared" si="40"/>
        <v>929143.59550000005</v>
      </c>
      <c r="F492" s="3">
        <f t="shared" si="41"/>
        <v>-325565.56802887167</v>
      </c>
    </row>
    <row r="493" spans="1:6">
      <c r="A493" s="3">
        <f t="shared" si="39"/>
        <v>492</v>
      </c>
      <c r="B493">
        <f>Intermediate!K493*(Intermediate!$Q$7-Intermediate!H493)</f>
        <v>603917.62503476406</v>
      </c>
      <c r="C493" s="3">
        <f t="shared" si="37"/>
        <v>888000</v>
      </c>
      <c r="D493" s="3">
        <f t="shared" si="38"/>
        <v>42730.446000000018</v>
      </c>
      <c r="E493" s="3">
        <f t="shared" si="40"/>
        <v>930730.446</v>
      </c>
      <c r="F493" s="3">
        <f t="shared" si="41"/>
        <v>-326812.82096523594</v>
      </c>
    </row>
    <row r="494" spans="1:6">
      <c r="A494" s="3">
        <f t="shared" si="39"/>
        <v>493</v>
      </c>
      <c r="B494">
        <f>Intermediate!K494*(Intermediate!$Q$7-Intermediate!H494)</f>
        <v>604256.05145748518</v>
      </c>
      <c r="C494" s="3">
        <f t="shared" si="37"/>
        <v>889500</v>
      </c>
      <c r="D494" s="3">
        <f t="shared" si="38"/>
        <v>42817.296500000019</v>
      </c>
      <c r="E494" s="3">
        <f t="shared" si="40"/>
        <v>932317.29650000005</v>
      </c>
      <c r="F494" s="3">
        <f t="shared" si="41"/>
        <v>-328061.24504251487</v>
      </c>
    </row>
    <row r="495" spans="1:6">
      <c r="A495" s="3">
        <f t="shared" si="39"/>
        <v>494</v>
      </c>
      <c r="B495">
        <f>Intermediate!K495*(Intermediate!$Q$7-Intermediate!H495)</f>
        <v>604593.31271964149</v>
      </c>
      <c r="C495" s="3">
        <f t="shared" si="37"/>
        <v>891000</v>
      </c>
      <c r="D495" s="3">
        <f t="shared" si="38"/>
        <v>42904.147000000012</v>
      </c>
      <c r="E495" s="3">
        <f t="shared" si="40"/>
        <v>933904.147</v>
      </c>
      <c r="F495" s="3">
        <f t="shared" si="41"/>
        <v>-329310.83428035851</v>
      </c>
    </row>
    <row r="496" spans="1:6">
      <c r="A496" s="3">
        <f t="shared" si="39"/>
        <v>495</v>
      </c>
      <c r="B496">
        <f>Intermediate!K496*(Intermediate!$Q$7-Intermediate!H496)</f>
        <v>604929.41476135666</v>
      </c>
      <c r="C496" s="3">
        <f t="shared" si="37"/>
        <v>892500</v>
      </c>
      <c r="D496" s="3">
        <f t="shared" si="38"/>
        <v>42990.997500000005</v>
      </c>
      <c r="E496" s="3">
        <f t="shared" si="40"/>
        <v>935490.99750000006</v>
      </c>
      <c r="F496" s="3">
        <f t="shared" si="41"/>
        <v>-330561.5827386434</v>
      </c>
    </row>
    <row r="497" spans="1:6">
      <c r="A497" s="3">
        <f t="shared" si="39"/>
        <v>496</v>
      </c>
      <c r="B497">
        <f>Intermediate!K497*(Intermediate!$Q$7-Intermediate!H497)</f>
        <v>605264.3634828612</v>
      </c>
      <c r="C497" s="3">
        <f t="shared" si="37"/>
        <v>894000</v>
      </c>
      <c r="D497" s="3">
        <f t="shared" si="38"/>
        <v>43077.848000000005</v>
      </c>
      <c r="E497" s="3">
        <f t="shared" si="40"/>
        <v>937077.848</v>
      </c>
      <c r="F497" s="3">
        <f t="shared" si="41"/>
        <v>-331813.4845171388</v>
      </c>
    </row>
    <row r="498" spans="1:6">
      <c r="A498" s="3">
        <f t="shared" si="39"/>
        <v>497</v>
      </c>
      <c r="B498">
        <f>Intermediate!K498*(Intermediate!$Q$7-Intermediate!H498)</f>
        <v>605598.16474463872</v>
      </c>
      <c r="C498" s="3">
        <f t="shared" si="37"/>
        <v>895500</v>
      </c>
      <c r="D498" s="3">
        <f t="shared" si="38"/>
        <v>43164.698500000006</v>
      </c>
      <c r="E498" s="3">
        <f t="shared" si="40"/>
        <v>938664.69850000006</v>
      </c>
      <c r="F498" s="3">
        <f t="shared" si="41"/>
        <v>-333066.53375536134</v>
      </c>
    </row>
    <row r="499" spans="1:6">
      <c r="A499" s="3">
        <f t="shared" si="39"/>
        <v>498</v>
      </c>
      <c r="B499">
        <f>Intermediate!K499*(Intermediate!$Q$7-Intermediate!H499)</f>
        <v>605930.82436811144</v>
      </c>
      <c r="C499" s="3">
        <f t="shared" si="37"/>
        <v>897000</v>
      </c>
      <c r="D499" s="3">
        <f t="shared" si="38"/>
        <v>43251.549000000006</v>
      </c>
      <c r="E499" s="3">
        <f t="shared" si="40"/>
        <v>940251.549</v>
      </c>
      <c r="F499" s="3">
        <f t="shared" si="41"/>
        <v>-334320.72463188856</v>
      </c>
    </row>
    <row r="500" spans="1:6">
      <c r="A500" s="3">
        <f t="shared" si="39"/>
        <v>499</v>
      </c>
      <c r="B500">
        <f>Intermediate!K500*(Intermediate!$Q$7-Intermediate!H500)</f>
        <v>606262.34813562385</v>
      </c>
      <c r="C500" s="3">
        <f t="shared" si="37"/>
        <v>898500</v>
      </c>
      <c r="D500" s="3">
        <f t="shared" si="38"/>
        <v>43338.399500000007</v>
      </c>
      <c r="E500" s="3">
        <f t="shared" si="40"/>
        <v>941838.39950000006</v>
      </c>
      <c r="F500" s="3">
        <f t="shared" si="41"/>
        <v>-335576.05136437621</v>
      </c>
    </row>
    <row r="501" spans="1:6">
      <c r="A501" s="3">
        <f t="shared" si="39"/>
        <v>500</v>
      </c>
      <c r="B501">
        <f>Intermediate!K501*(Intermediate!$Q$7-Intermediate!H501)</f>
        <v>606592.74179090362</v>
      </c>
      <c r="C501" s="3">
        <f t="shared" si="37"/>
        <v>900000</v>
      </c>
      <c r="D501" s="3">
        <f t="shared" si="38"/>
        <v>43425.250000000007</v>
      </c>
      <c r="E501" s="3">
        <f t="shared" si="40"/>
        <v>943425.25</v>
      </c>
      <c r="F501" s="3">
        <f t="shared" si="41"/>
        <v>-336832.50820909638</v>
      </c>
    </row>
    <row r="502" spans="1:6">
      <c r="E502" t="s">
        <v>24</v>
      </c>
      <c r="F502" s="3">
        <f>MAX(F2:F501)</f>
        <v>-57380.277015028696</v>
      </c>
    </row>
    <row r="503" spans="1:6">
      <c r="E503" t="s">
        <v>25</v>
      </c>
      <c r="F503">
        <f>(MATCH(F502,F2:F501,0)+1)</f>
        <v>175</v>
      </c>
    </row>
  </sheetData>
  <mergeCells count="4">
    <mergeCell ref="J5:K5"/>
    <mergeCell ref="M5:N5"/>
    <mergeCell ref="J3:N3"/>
    <mergeCell ref="J1:N1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01"/>
  <sheetViews>
    <sheetView workbookViewId="0">
      <selection activeCell="N12" sqref="N12"/>
    </sheetView>
  </sheetViews>
  <sheetFormatPr defaultRowHeight="12.75"/>
  <cols>
    <col min="1" max="1" width="13.42578125" customWidth="1"/>
    <col min="10" max="10" width="15" customWidth="1"/>
    <col min="16" max="16" width="13.5703125" customWidth="1"/>
    <col min="17" max="17" width="9.5703125" bestFit="1" customWidth="1"/>
  </cols>
  <sheetData>
    <row r="1" spans="1:17">
      <c r="A1" s="6" t="s">
        <v>15</v>
      </c>
      <c r="B1" s="6" t="s">
        <v>16</v>
      </c>
      <c r="C1" s="6" t="s">
        <v>19</v>
      </c>
      <c r="D1" s="6" t="s">
        <v>20</v>
      </c>
      <c r="E1" s="6" t="s">
        <v>18</v>
      </c>
      <c r="F1" s="6" t="s">
        <v>21</v>
      </c>
      <c r="G1" s="6" t="s">
        <v>23</v>
      </c>
      <c r="H1" s="6" t="s">
        <v>22</v>
      </c>
      <c r="I1" s="6" t="s">
        <v>8</v>
      </c>
      <c r="J1" t="s">
        <v>17</v>
      </c>
      <c r="K1" s="6" t="s">
        <v>0</v>
      </c>
      <c r="P1" t="s">
        <v>8</v>
      </c>
      <c r="Q1">
        <f>'Input-Graph'!K15 - 'Input-Graph'!N16/('Input-Graph'!N6*'Input-Graph'!N7)</f>
        <v>86.850500000000011</v>
      </c>
    </row>
    <row r="2" spans="1:17">
      <c r="A2" s="5">
        <f xml:space="preserve"> 'Input-Graph'!$K$16 + 'Input-Graph'!$K$22/'Input-Graph'!A2</f>
        <v>104117.45166442922</v>
      </c>
      <c r="B2">
        <f xml:space="preserve"> SQRT('Input-Graph'!$K$16/(2*PI())) * 'Input-Graph'!$K$22 * EXP(J2/(2*'Input-Graph'!$K$16)) / ('Input-Graph'!A2*A2)</f>
        <v>3.0650052225458637</v>
      </c>
      <c r="C2">
        <f xml:space="preserve"> -I2*NORMDIST(-I2/$Q$2,0,1,1)</f>
        <v>-2.5953451332370134</v>
      </c>
      <c r="D2">
        <f xml:space="preserve"> POWER('Input-Graph'!$K$16,1.5) * EXP(J2/(2*'Input-Graph'!$K$16)) / (A2*SQRT(2*PI()))</f>
        <v>6.3965326383565849E-2</v>
      </c>
      <c r="E2">
        <f>C2+D2</f>
        <v>-2.5313798068534474</v>
      </c>
      <c r="F2" s="7">
        <f xml:space="preserve"> I2 * NORMDIST(-I2*SQRT(A2)/'Input-Graph'!$K$16,0,1,1)</f>
        <v>5.9472871601630746E-38</v>
      </c>
      <c r="G2" s="7">
        <f xml:space="preserve"> - (  'Input-Graph'!$K$16*EXP(Intermediate!J2*Intermediate!A2/(2*'Input-Graph'!$K$16*'Input-Graph'!$K$16)  )/SQRT(2*PI()*Intermediate!A2)  )</f>
        <v>-5.981209416680322E-38</v>
      </c>
      <c r="H2">
        <f>+B2+E2+F2+G2</f>
        <v>0.53362541569241628</v>
      </c>
      <c r="I2">
        <f>'Input-Graph'!$K$15 - 'Input-Graph'!$N$16/Intermediate!K2</f>
        <v>86.850500000000011</v>
      </c>
      <c r="J2">
        <f xml:space="preserve"> -I2*I2</f>
        <v>-7543.0093502500022</v>
      </c>
      <c r="K2">
        <f>('Input-Graph'!$N$6 - ((2*'Input-Graph'!A2/'Input-Graph'!$N$8) + 'Input-Graph'!$N$9))*'Input-Graph'!$N$7</f>
        <v>1499998</v>
      </c>
      <c r="P2" t="s">
        <v>9</v>
      </c>
      <c r="Q2">
        <f>SQRT('Input-Graph'!K16)</f>
        <v>46.135298764804844</v>
      </c>
    </row>
    <row r="3" spans="1:17">
      <c r="A3" s="5">
        <f xml:space="preserve"> 'Input-Graph'!$K$16 + 'Input-Graph'!$K$22/'Input-Graph'!A3</f>
        <v>53122.958728273508</v>
      </c>
      <c r="B3">
        <f xml:space="preserve"> SQRT('Input-Graph'!$K$16/(2*PI())) * 'Input-Graph'!$K$22 * EXP(J3/(2*'Input-Graph'!$K$16)) / ('Input-Graph'!A3*A3)</f>
        <v>3.0036027806918568</v>
      </c>
      <c r="C3">
        <f t="shared" ref="C3:C19" si="0" xml:space="preserve"> -I3*NORMDIST(-I3/$Q$2,0,1,1)</f>
        <v>-2.5953451332370134</v>
      </c>
      <c r="D3">
        <f xml:space="preserve"> POWER('Input-Graph'!$K$16,1.5) * EXP(J3/(2*'Input-Graph'!$K$16)) / (A3*SQRT(2*PI()))</f>
        <v>0.12536776823757312</v>
      </c>
      <c r="E3">
        <f t="shared" ref="E3:E19" si="1">C3+D3</f>
        <v>-2.4699773649994405</v>
      </c>
      <c r="F3" s="7">
        <f xml:space="preserve"> I3 * NORMDIST(-I3*SQRT(A3)/'Input-Graph'!$K$16,0,1,1)</f>
        <v>2.2650258932635534E-19</v>
      </c>
      <c r="G3" s="7">
        <f xml:space="preserve"> - (  'Input-Graph'!$K$16*EXP(Intermediate!J3*Intermediate!A3/(2*'Input-Graph'!$K$16*'Input-Graph'!$K$16)  )/SQRT(2*PI()*Intermediate!A3)  )</f>
        <v>-2.290085333372032E-19</v>
      </c>
      <c r="H3">
        <f t="shared" ref="H3:H19" si="2">+B3+E3+F3+G3</f>
        <v>0.53362541569241628</v>
      </c>
      <c r="I3">
        <f>'Input-Graph'!$K$15 - 'Input-Graph'!$N$16/Intermediate!K3</f>
        <v>86.850500000000011</v>
      </c>
      <c r="J3">
        <f t="shared" ref="J3:J66" si="3" xml:space="preserve"> -I3*I3</f>
        <v>-7543.0093502500022</v>
      </c>
      <c r="K3">
        <f>('Input-Graph'!$N$6 - ((2*'Input-Graph'!A3/'Input-Graph'!$N$8) + 'Input-Graph'!$N$9))*'Input-Graph'!$N$7</f>
        <v>1499996</v>
      </c>
      <c r="P3" t="s">
        <v>10</v>
      </c>
      <c r="Q3">
        <f>-Q1/Q2</f>
        <v>-1.8825173419328869</v>
      </c>
    </row>
    <row r="4" spans="1:17">
      <c r="A4" s="5">
        <f xml:space="preserve"> 'Input-Graph'!$K$16 + 'Input-Graph'!$K$22/'Input-Graph'!A4</f>
        <v>36124.794416221608</v>
      </c>
      <c r="B4">
        <f xml:space="preserve"> SQRT('Input-Graph'!$K$16/(2*PI())) * 'Input-Graph'!$K$22 * EXP(J4/(2*'Input-Graph'!$K$16)) / ('Input-Graph'!A4*A4)</f>
        <v>2.9446122187142754</v>
      </c>
      <c r="C4">
        <f t="shared" si="0"/>
        <v>-2.5953451332370134</v>
      </c>
      <c r="D4">
        <f xml:space="preserve"> POWER('Input-Graph'!$K$16,1.5) * EXP(J4/(2*'Input-Graph'!$K$16)) / (A4*SQRT(2*PI()))</f>
        <v>0.1843583302151546</v>
      </c>
      <c r="E4">
        <f t="shared" si="1"/>
        <v>-2.4109868030218586</v>
      </c>
      <c r="F4" s="7">
        <f xml:space="preserve"> I4 * NORMDIST(-I4*SQRT(A4)/'Input-Graph'!$K$16,0,1,1)</f>
        <v>3.8220378527184083E-13</v>
      </c>
      <c r="G4" s="7">
        <f xml:space="preserve"> - (  'Input-Graph'!$K$16*EXP(Intermediate!J4*Intermediate!A4/(2*'Input-Graph'!$K$16*'Input-Graph'!$K$16)  )/SQRT(2*PI()*Intermediate!A4)  )</f>
        <v>-3.883626366109604E-13</v>
      </c>
      <c r="H4">
        <f t="shared" si="2"/>
        <v>0.53362541569241062</v>
      </c>
      <c r="I4">
        <f>'Input-Graph'!$K$15 - 'Input-Graph'!$N$16/Intermediate!K4</f>
        <v>86.850500000000011</v>
      </c>
      <c r="J4">
        <f t="shared" si="3"/>
        <v>-7543.0093502500022</v>
      </c>
      <c r="K4">
        <f>('Input-Graph'!$N$6 - ((2*'Input-Graph'!A4/'Input-Graph'!$N$8) + 'Input-Graph'!$N$9))*'Input-Graph'!$N$7</f>
        <v>1499994</v>
      </c>
      <c r="P4" t="s">
        <v>11</v>
      </c>
      <c r="Q4">
        <f>SQRT('Input-Graph'!K16/(2*PI()))*EXP(-(Intermediate!Q3*Intermediate!Q3)/2)</f>
        <v>3.1289705489294293</v>
      </c>
    </row>
    <row r="5" spans="1:17">
      <c r="A5" s="5">
        <f xml:space="preserve"> 'Input-Graph'!$K$16 + 'Input-Graph'!$K$22/'Input-Graph'!A5</f>
        <v>27625.712260195658</v>
      </c>
      <c r="B5">
        <f xml:space="preserve"> SQRT('Input-Graph'!$K$16/(2*PI())) * 'Input-Graph'!$K$22 * EXP(J5/(2*'Input-Graph'!$K$16)) / ('Input-Graph'!A5*A5)</f>
        <v>2.8878941663473867</v>
      </c>
      <c r="C5">
        <f t="shared" si="0"/>
        <v>-2.5953451332370134</v>
      </c>
      <c r="D5">
        <f xml:space="preserve"> POWER('Input-Graph'!$K$16,1.5) * EXP(J5/(2*'Input-Graph'!$K$16)) / (A5*SQRT(2*PI()))</f>
        <v>0.2410763825820427</v>
      </c>
      <c r="E5">
        <f t="shared" si="1"/>
        <v>-2.3542687506549709</v>
      </c>
      <c r="F5" s="7">
        <f xml:space="preserve"> I5 * NORMDIST(-I5*SQRT(A5)/'Input-Graph'!$K$16,0,1,1)</f>
        <v>5.1443495804226886E-10</v>
      </c>
      <c r="G5" s="7">
        <f xml:space="preserve"> - (  'Input-Graph'!$K$16*EXP(Intermediate!J5*Intermediate!A5/(2*'Input-Graph'!$K$16*'Input-Graph'!$K$16)  )/SQRT(2*PI()*Intermediate!A5)  )</f>
        <v>-5.251786481176093E-10</v>
      </c>
      <c r="H5">
        <f t="shared" si="2"/>
        <v>0.5336254156816721</v>
      </c>
      <c r="I5">
        <f>'Input-Graph'!$K$15 - 'Input-Graph'!$N$16/Intermediate!K5</f>
        <v>86.850500000000011</v>
      </c>
      <c r="J5">
        <f t="shared" si="3"/>
        <v>-7543.0093502500022</v>
      </c>
      <c r="K5">
        <f>('Input-Graph'!$N$6 - ((2*'Input-Graph'!A5/'Input-Graph'!$N$8) + 'Input-Graph'!$N$9))*'Input-Graph'!$N$7</f>
        <v>1499992</v>
      </c>
      <c r="P5" t="s">
        <v>12</v>
      </c>
      <c r="Q5">
        <f>NORMDIST(Q3,0,1,1)*Q1</f>
        <v>2.5953451332370134</v>
      </c>
    </row>
    <row r="6" spans="1:17">
      <c r="A6" s="5">
        <f xml:space="preserve"> 'Input-Graph'!$K$16 + 'Input-Graph'!$K$22/'Input-Graph'!A6</f>
        <v>22526.262966580089</v>
      </c>
      <c r="B6">
        <f xml:space="preserve"> SQRT('Input-Graph'!$K$16/(2*PI())) * 'Input-Graph'!$K$22 * EXP(J6/(2*'Input-Graph'!$K$16)) / ('Input-Graph'!A6*A6)</f>
        <v>2.8333197884006642</v>
      </c>
      <c r="C6">
        <f t="shared" si="0"/>
        <v>-2.5953451332370134</v>
      </c>
      <c r="D6">
        <f xml:space="preserve"> POWER('Input-Graph'!$K$16,1.5) * EXP(J6/(2*'Input-Graph'!$K$16)) / (A6*SQRT(2*PI()))</f>
        <v>0.29565076052876493</v>
      </c>
      <c r="E6">
        <f t="shared" si="1"/>
        <v>-2.2996943727082484</v>
      </c>
      <c r="F6" s="7">
        <f xml:space="preserve"> I6 * NORMDIST(-I6*SQRT(A6)/'Input-Graph'!$K$16,0,1,1)</f>
        <v>3.9574921502087031E-8</v>
      </c>
      <c r="G6" s="7">
        <f xml:space="preserve"> - (  'Input-Graph'!$K$16*EXP(Intermediate!J6*Intermediate!A6/(2*'Input-Graph'!$K$16*'Input-Graph'!$K$16)  )/SQRT(2*PI()*Intermediate!A6)  )</f>
        <v>-4.0580129635533507E-8</v>
      </c>
      <c r="H6">
        <f t="shared" si="2"/>
        <v>0.5336254146872077</v>
      </c>
      <c r="I6">
        <f>'Input-Graph'!$K$15 - 'Input-Graph'!$N$16/Intermediate!K6</f>
        <v>86.850500000000011</v>
      </c>
      <c r="J6">
        <f t="shared" si="3"/>
        <v>-7543.0093502500022</v>
      </c>
      <c r="K6">
        <f>('Input-Graph'!$N$6 - ((2*'Input-Graph'!A6/'Input-Graph'!$N$8) + 'Input-Graph'!$N$9))*'Input-Graph'!$N$7</f>
        <v>1499990</v>
      </c>
      <c r="P6" t="s">
        <v>13</v>
      </c>
      <c r="Q6">
        <f>(Q1&lt;=0)*Q1</f>
        <v>0</v>
      </c>
    </row>
    <row r="7" spans="1:17">
      <c r="A7" s="5">
        <f xml:space="preserve"> 'Input-Graph'!$K$16 + 'Input-Graph'!$K$22/'Input-Graph'!A7</f>
        <v>19126.630104169708</v>
      </c>
      <c r="B7">
        <f xml:space="preserve"> SQRT('Input-Graph'!$K$16/(2*PI())) * 'Input-Graph'!$K$22 * EXP(J7/(2*'Input-Graph'!$K$16)) / ('Input-Graph'!A7*A7)</f>
        <v>2.7807698077811778</v>
      </c>
      <c r="C7">
        <f t="shared" si="0"/>
        <v>-2.5953451332370134</v>
      </c>
      <c r="D7">
        <f xml:space="preserve"> POWER('Input-Graph'!$K$16,1.5) * EXP(J7/(2*'Input-Graph'!$K$16)) / (A7*SQRT(2*PI()))</f>
        <v>0.34820074114825178</v>
      </c>
      <c r="E7">
        <f t="shared" si="1"/>
        <v>-2.2471443920887615</v>
      </c>
      <c r="F7" s="7">
        <f xml:space="preserve"> I7 * NORMDIST(-I7*SQRT(A7)/'Input-Graph'!$K$16,0,1,1)</f>
        <v>7.2487759093932466E-7</v>
      </c>
      <c r="G7" s="7">
        <f xml:space="preserve"> - (  'Input-Graph'!$K$16*EXP(Intermediate!J7*Intermediate!A7/(2*'Input-Graph'!$K$16*'Input-Graph'!$K$16)  )/SQRT(2*PI()*Intermediate!A7)  )</f>
        <v>-7.4639417836587611E-7</v>
      </c>
      <c r="H7">
        <f t="shared" si="2"/>
        <v>0.53362539417582888</v>
      </c>
      <c r="I7">
        <f>'Input-Graph'!$K$15 - 'Input-Graph'!$N$16/Intermediate!K7</f>
        <v>86.850500000000011</v>
      </c>
      <c r="J7">
        <f t="shared" si="3"/>
        <v>-7543.0093502500022</v>
      </c>
      <c r="K7">
        <f>('Input-Graph'!$N$6 - ((2*'Input-Graph'!A7/'Input-Graph'!$N$8) + 'Input-Graph'!$N$9))*'Input-Graph'!$N$7</f>
        <v>1499988</v>
      </c>
      <c r="P7" t="s">
        <v>14</v>
      </c>
      <c r="Q7">
        <f>Q4-Q5+Q6</f>
        <v>0.53362541569241584</v>
      </c>
    </row>
    <row r="8" spans="1:17">
      <c r="A8" s="5">
        <f xml:space="preserve"> 'Input-Graph'!$K$16 + 'Input-Graph'!$K$22/'Input-Graph'!A8</f>
        <v>16698.320916733719</v>
      </c>
      <c r="B8">
        <f xml:space="preserve"> SQRT('Input-Graph'!$K$16/(2*PI())) * 'Input-Graph'!$K$22 * EXP(J8/(2*'Input-Graph'!$K$16)) / ('Input-Graph'!A8*A8)</f>
        <v>2.73013363525709</v>
      </c>
      <c r="C8">
        <f t="shared" si="0"/>
        <v>-2.5953451332370134</v>
      </c>
      <c r="D8">
        <f xml:space="preserve"> POWER('Input-Graph'!$K$16,1.5) * EXP(J8/(2*'Input-Graph'!$K$16)) / (A8*SQRT(2*PI()))</f>
        <v>0.39883691367233998</v>
      </c>
      <c r="E8">
        <f t="shared" si="1"/>
        <v>-2.1965082195646737</v>
      </c>
      <c r="F8" s="7">
        <f xml:space="preserve"> I8 * NORMDIST(-I8*SQRT(A8)/'Input-Graph'!$K$16,0,1,1)</f>
        <v>5.8342377971856812E-6</v>
      </c>
      <c r="G8" s="7">
        <f xml:space="preserve"> - (  'Input-Graph'!$K$16*EXP(Intermediate!J8*Intermediate!A8/(2*'Input-Graph'!$K$16*'Input-Graph'!$K$16)  )/SQRT(2*PI()*Intermediate!A8)  )</f>
        <v>-6.0311577955102521E-6</v>
      </c>
      <c r="H8">
        <f t="shared" si="2"/>
        <v>0.53362521877241798</v>
      </c>
      <c r="I8">
        <f>'Input-Graph'!$K$15 - 'Input-Graph'!$N$16/Intermediate!K8</f>
        <v>86.850500000000011</v>
      </c>
      <c r="J8">
        <f t="shared" si="3"/>
        <v>-7543.0093502500022</v>
      </c>
      <c r="K8">
        <f>('Input-Graph'!$N$6 - ((2*'Input-Graph'!A8/'Input-Graph'!$N$8) + 'Input-Graph'!$N$9))*'Input-Graph'!$N$7</f>
        <v>1499986</v>
      </c>
    </row>
    <row r="9" spans="1:17">
      <c r="A9" s="5">
        <f xml:space="preserve"> 'Input-Graph'!$K$16 + 'Input-Graph'!$K$22/'Input-Graph'!A9</f>
        <v>14877.089026156731</v>
      </c>
      <c r="B9">
        <f xml:space="preserve"> SQRT('Input-Graph'!$K$16/(2*PI())) * 'Input-Graph'!$K$22 * EXP(J9/(2*'Input-Graph'!$K$16)) / ('Input-Graph'!A9*A9)</f>
        <v>2.6813085925997346</v>
      </c>
      <c r="C9">
        <f t="shared" si="0"/>
        <v>-2.5953451332370134</v>
      </c>
      <c r="D9">
        <f xml:space="preserve"> POWER('Input-Graph'!$K$16,1.5) * EXP(J9/(2*'Input-Graph'!$K$16)) / (A9*SQRT(2*PI()))</f>
        <v>0.4476619563296948</v>
      </c>
      <c r="E9">
        <f t="shared" si="1"/>
        <v>-2.1476831769073188</v>
      </c>
      <c r="F9" s="7">
        <f xml:space="preserve"> I9 * NORMDIST(-I9*SQRT(A9)/'Input-Graph'!$K$16,0,1,1)</f>
        <v>2.804787690390648E-5</v>
      </c>
      <c r="G9" s="7">
        <f xml:space="preserve"> - (  'Input-Graph'!$K$16*EXP(Intermediate!J9*Intermediate!A9/(2*'Input-Graph'!$K$16*'Input-Graph'!$K$16)  )/SQRT(2*PI()*Intermediate!A9)  )</f>
        <v>-2.910317206219711E-5</v>
      </c>
      <c r="H9">
        <f t="shared" si="2"/>
        <v>0.53362436039725758</v>
      </c>
      <c r="I9">
        <f>'Input-Graph'!$K$15 - 'Input-Graph'!$N$16/Intermediate!K9</f>
        <v>86.850500000000011</v>
      </c>
      <c r="J9">
        <f t="shared" si="3"/>
        <v>-7543.0093502500022</v>
      </c>
      <c r="K9">
        <f>('Input-Graph'!$N$6 - ((2*'Input-Graph'!A9/'Input-Graph'!$N$8) + 'Input-Graph'!$N$9))*'Input-Graph'!$N$7</f>
        <v>1499984</v>
      </c>
      <c r="P9" t="s">
        <v>17</v>
      </c>
      <c r="Q9">
        <f>-Q1*Q1</f>
        <v>-7543.0093502500022</v>
      </c>
    </row>
    <row r="10" spans="1:17">
      <c r="A10" s="5">
        <f xml:space="preserve"> 'Input-Graph'!$K$16 + 'Input-Graph'!$K$22/'Input-Graph'!A10</f>
        <v>13460.57533348574</v>
      </c>
      <c r="B10">
        <f xml:space="preserve"> SQRT('Input-Graph'!$K$16/(2*PI())) * 'Input-Graph'!$K$22 * EXP(J10/(2*'Input-Graph'!$K$16)) / ('Input-Graph'!A10*A10)</f>
        <v>2.634199217619944</v>
      </c>
      <c r="C10">
        <f t="shared" si="0"/>
        <v>-2.5953451332370134</v>
      </c>
      <c r="D10">
        <f xml:space="preserve"> POWER('Input-Graph'!$K$16,1.5) * EXP(J10/(2*'Input-Graph'!$K$16)) / (A10*SQRT(2*PI()))</f>
        <v>0.49477133130948509</v>
      </c>
      <c r="E10">
        <f t="shared" si="1"/>
        <v>-2.1005738019275282</v>
      </c>
      <c r="F10" s="7">
        <f xml:space="preserve"> I10 * NORMDIST(-I10*SQRT(A10)/'Input-Graph'!$K$16,0,1,1)</f>
        <v>9.554807892990493E-5</v>
      </c>
      <c r="G10" s="7">
        <f xml:space="preserve"> - (  'Input-Graph'!$K$16*EXP(Intermediate!J10*Intermediate!A10/(2*'Input-Graph'!$K$16*'Input-Graph'!$K$16)  )/SQRT(2*PI()*Intermediate!A10)  )</f>
        <v>-9.9495806045330791E-5</v>
      </c>
      <c r="H10">
        <f t="shared" si="2"/>
        <v>0.53362146796530041</v>
      </c>
      <c r="I10">
        <f>'Input-Graph'!$K$15 - 'Input-Graph'!$N$16/Intermediate!K10</f>
        <v>86.850500000000011</v>
      </c>
      <c r="J10">
        <f t="shared" si="3"/>
        <v>-7543.0093502500022</v>
      </c>
      <c r="K10">
        <f>('Input-Graph'!$N$6 - ((2*'Input-Graph'!A10/'Input-Graph'!$N$8) + 'Input-Graph'!$N$9))*'Input-Graph'!$N$7</f>
        <v>1499982</v>
      </c>
    </row>
    <row r="11" spans="1:17">
      <c r="A11" s="5">
        <f xml:space="preserve"> 'Input-Graph'!$K$16 + 'Input-Graph'!$K$22/'Input-Graph'!A11</f>
        <v>12327.364379348946</v>
      </c>
      <c r="B11">
        <f xml:space="preserve"> SQRT('Input-Graph'!$K$16/(2*PI())) * 'Input-Graph'!$K$22 * EXP(J11/(2*'Input-Graph'!$K$16)) / ('Input-Graph'!A11*A11)</f>
        <v>2.5887166412006071</v>
      </c>
      <c r="C11">
        <f t="shared" si="0"/>
        <v>-2.5953451332370134</v>
      </c>
      <c r="D11">
        <f xml:space="preserve"> POWER('Input-Graph'!$K$16,1.5) * EXP(J11/(2*'Input-Graph'!$K$16)) / (A11*SQRT(2*PI()))</f>
        <v>0.5402539077288222</v>
      </c>
      <c r="E11">
        <f t="shared" si="1"/>
        <v>-2.0550912255081912</v>
      </c>
      <c r="F11" s="7">
        <f xml:space="preserve"> I11 * NORMDIST(-I11*SQRT(A11)/'Input-Graph'!$K$16,0,1,1)</f>
        <v>2.556004164748027E-4</v>
      </c>
      <c r="G11" s="7">
        <f xml:space="preserve"> - (  'Input-Graph'!$K$16*EXP(Intermediate!J11*Intermediate!A11/(2*'Input-Graph'!$K$16*'Input-Graph'!$K$16)  )/SQRT(2*PI()*Intermediate!A11)  )</f>
        <v>-2.6706150506498021E-4</v>
      </c>
      <c r="H11">
        <f t="shared" si="2"/>
        <v>0.53361395460382566</v>
      </c>
      <c r="I11">
        <f>'Input-Graph'!$K$15 - 'Input-Graph'!$N$16/Intermediate!K11</f>
        <v>86.850500000000011</v>
      </c>
      <c r="J11">
        <f t="shared" si="3"/>
        <v>-7543.0093502500022</v>
      </c>
      <c r="K11">
        <f>('Input-Graph'!$N$6 - ((2*'Input-Graph'!A11/'Input-Graph'!$N$8) + 'Input-Graph'!$N$9))*'Input-Graph'!$N$7</f>
        <v>1499980</v>
      </c>
    </row>
    <row r="12" spans="1:17">
      <c r="A12" s="5">
        <f xml:space="preserve"> 'Input-Graph'!$K$16 + 'Input-Graph'!$K$22/'Input-Graph'!A12</f>
        <v>11400.191780509751</v>
      </c>
      <c r="B12">
        <f xml:space="preserve"> SQRT('Input-Graph'!$K$16/(2*PI())) * 'Input-Graph'!$K$22 * EXP(J12/(2*'Input-Graph'!$K$16)) / ('Input-Graph'!A12*A12)</f>
        <v>2.5447780277714598</v>
      </c>
      <c r="C12">
        <f t="shared" si="0"/>
        <v>-2.5953451332370134</v>
      </c>
      <c r="D12">
        <f xml:space="preserve"> POWER('Input-Graph'!$K$16,1.5) * EXP(J12/(2*'Input-Graph'!$K$16)) / (A12*SQRT(2*PI()))</f>
        <v>0.58419252115796982</v>
      </c>
      <c r="E12">
        <f t="shared" si="1"/>
        <v>-2.0111526120790435</v>
      </c>
      <c r="F12" s="7">
        <f xml:space="preserve"> I12 * NORMDIST(-I12*SQRT(A12)/'Input-Graph'!$K$16,0,1,1)</f>
        <v>5.7327157440999904E-4</v>
      </c>
      <c r="G12" s="7">
        <f xml:space="preserve"> - (  'Input-Graph'!$K$16*EXP(Intermediate!J12*Intermediate!A12/(2*'Input-Graph'!$K$16*'Input-Graph'!$K$16)  )/SQRT(2*PI()*Intermediate!A12)  )</f>
        <v>-6.0090726932195333E-4</v>
      </c>
      <c r="H12">
        <f t="shared" si="2"/>
        <v>0.53359777999750435</v>
      </c>
      <c r="I12">
        <f>'Input-Graph'!$K$15 - 'Input-Graph'!$N$16/Intermediate!K12</f>
        <v>86.850500000000011</v>
      </c>
      <c r="J12">
        <f t="shared" si="3"/>
        <v>-7543.0093502500022</v>
      </c>
      <c r="K12">
        <f>('Input-Graph'!$N$6 - ((2*'Input-Graph'!A12/'Input-Graph'!$N$8) + 'Input-Graph'!$N$9))*'Input-Graph'!$N$7</f>
        <v>1499978</v>
      </c>
    </row>
    <row r="13" spans="1:17">
      <c r="A13" s="5">
        <f xml:space="preserve"> 'Input-Graph'!$K$16 + 'Input-Graph'!$K$22/'Input-Graph'!A13</f>
        <v>10627.547948143756</v>
      </c>
      <c r="B13">
        <f xml:space="preserve"> SQRT('Input-Graph'!$K$16/(2*PI())) * 'Input-Graph'!$K$22 * EXP(J13/(2*'Input-Graph'!$K$16)) / ('Input-Graph'!A13*A13)</f>
        <v>2.5023060718142167</v>
      </c>
      <c r="C13">
        <f t="shared" si="0"/>
        <v>-2.5953451332370134</v>
      </c>
      <c r="D13">
        <f xml:space="preserve"> POWER('Input-Graph'!$K$16,1.5) * EXP(J13/(2*'Input-Graph'!$K$16)) / (A13*SQRT(2*PI()))</f>
        <v>0.62666447711521245</v>
      </c>
      <c r="E13">
        <f t="shared" si="1"/>
        <v>-1.9686806561218009</v>
      </c>
      <c r="F13" s="7">
        <f xml:space="preserve"> I13 * NORMDIST(-I13*SQRT(A13)/'Input-Graph'!$K$16,0,1,1)</f>
        <v>1.1261979642251476E-3</v>
      </c>
      <c r="G13" s="7">
        <f xml:space="preserve"> - (  'Input-Graph'!$K$16*EXP(Intermediate!J13*Intermediate!A13/(2*'Input-Graph'!$K$16*'Input-Graph'!$K$16)  )/SQRT(2*PI()*Intermediate!A13)  )</f>
        <v>-1.1841169730933533E-3</v>
      </c>
      <c r="H13">
        <f t="shared" si="2"/>
        <v>0.53356749668354764</v>
      </c>
      <c r="I13">
        <f>'Input-Graph'!$K$15 - 'Input-Graph'!$N$16/Intermediate!K13</f>
        <v>86.850500000000011</v>
      </c>
      <c r="J13">
        <f t="shared" si="3"/>
        <v>-7543.0093502500022</v>
      </c>
      <c r="K13">
        <f>('Input-Graph'!$N$6 - ((2*'Input-Graph'!A13/'Input-Graph'!$N$8) + 'Input-Graph'!$N$9))*'Input-Graph'!$N$7</f>
        <v>1499976</v>
      </c>
    </row>
    <row r="14" spans="1:17">
      <c r="A14" s="5">
        <f xml:space="preserve"> 'Input-Graph'!$K$16 + 'Input-Graph'!$K$22/'Input-Graph'!A14</f>
        <v>9973.7723976802208</v>
      </c>
      <c r="B14">
        <f xml:space="preserve"> SQRT('Input-Graph'!$K$16/(2*PI())) * 'Input-Graph'!$K$22 * EXP(J14/(2*'Input-Graph'!$K$16)) / ('Input-Graph'!A14*A14)</f>
        <v>2.4612285439595376</v>
      </c>
      <c r="C14">
        <f t="shared" si="0"/>
        <v>-2.5953451332370134</v>
      </c>
      <c r="D14">
        <f xml:space="preserve"> POWER('Input-Graph'!$K$16,1.5) * EXP(J14/(2*'Input-Graph'!$K$16)) / (A14*SQRT(2*PI()))</f>
        <v>0.66774200496989189</v>
      </c>
      <c r="E14">
        <f t="shared" si="1"/>
        <v>-1.9276031282671215</v>
      </c>
      <c r="F14" s="7">
        <f xml:space="preserve"> I14 * NORMDIST(-I14*SQRT(A14)/'Input-Graph'!$K$16,0,1,1)</f>
        <v>1.9975592569303831E-3</v>
      </c>
      <c r="G14" s="7">
        <f xml:space="preserve"> - (  'Input-Graph'!$K$16*EXP(Intermediate!J14*Intermediate!A14/(2*'Input-Graph'!$K$16*'Input-Graph'!$K$16)  )/SQRT(2*PI()*Intermediate!A14)  )</f>
        <v>-2.1064563674414133E-3</v>
      </c>
      <c r="H14">
        <f t="shared" si="2"/>
        <v>0.53351651858190496</v>
      </c>
      <c r="I14">
        <f>'Input-Graph'!$K$15 - 'Input-Graph'!$N$16/Intermediate!K14</f>
        <v>86.850500000000011</v>
      </c>
      <c r="J14">
        <f t="shared" si="3"/>
        <v>-7543.0093502500022</v>
      </c>
      <c r="K14">
        <f>('Input-Graph'!$N$6 - ((2*'Input-Graph'!A14/'Input-Graph'!$N$8) + 'Input-Graph'!$N$9))*'Input-Graph'!$N$7</f>
        <v>1499974</v>
      </c>
    </row>
    <row r="15" spans="1:17">
      <c r="A15" s="5">
        <f xml:space="preserve"> 'Input-Graph'!$K$16 + 'Input-Graph'!$K$22/'Input-Graph'!A15</f>
        <v>9413.3933544257616</v>
      </c>
      <c r="B15">
        <f xml:space="preserve"> SQRT('Input-Graph'!$K$16/(2*PI())) * 'Input-Graph'!$K$22 * EXP(J15/(2*'Input-Graph'!$K$16)) / ('Input-Graph'!A15*A15)</f>
        <v>2.4214778810692086</v>
      </c>
      <c r="C15">
        <f t="shared" si="0"/>
        <v>-2.5953451332370134</v>
      </c>
      <c r="D15">
        <f xml:space="preserve"> POWER('Input-Graph'!$K$16,1.5) * EXP(J15/(2*'Input-Graph'!$K$16)) / (A15*SQRT(2*PI()))</f>
        <v>0.70749266786022091</v>
      </c>
      <c r="E15">
        <f t="shared" si="1"/>
        <v>-1.8878524653767925</v>
      </c>
      <c r="F15" s="7">
        <f xml:space="preserve"> I15 * NORMDIST(-I15*SQRT(A15)/'Input-Graph'!$K$16,0,1,1)</f>
        <v>3.2692103658244552E-3</v>
      </c>
      <c r="G15" s="7">
        <f xml:space="preserve"> - (  'Input-Graph'!$K$16*EXP(Intermediate!J15*Intermediate!A15/(2*'Input-Graph'!$K$16*'Input-Graph'!$K$16)  )/SQRT(2*PI()*Intermediate!A15)  )</f>
        <v>-3.4571072225590988E-3</v>
      </c>
      <c r="H15">
        <f t="shared" si="2"/>
        <v>0.53343751883568147</v>
      </c>
      <c r="I15">
        <f>'Input-Graph'!$K$15 - 'Input-Graph'!$N$16/Intermediate!K15</f>
        <v>86.850500000000011</v>
      </c>
      <c r="J15">
        <f t="shared" si="3"/>
        <v>-7543.0093502500022</v>
      </c>
      <c r="K15">
        <f>('Input-Graph'!$N$6 - ((2*'Input-Graph'!A15/'Input-Graph'!$N$8) + 'Input-Graph'!$N$9))*'Input-Graph'!$N$7</f>
        <v>1499972</v>
      </c>
    </row>
    <row r="16" spans="1:17">
      <c r="A16" s="5">
        <f xml:space="preserve"> 'Input-Graph'!$K$16 + 'Input-Graph'!$K$22/'Input-Graph'!A16</f>
        <v>8927.7315169385638</v>
      </c>
      <c r="B16">
        <f xml:space="preserve"> SQRT('Input-Graph'!$K$16/(2*PI())) * 'Input-Graph'!$K$22 * EXP(J16/(2*'Input-Graph'!$K$16)) / ('Input-Graph'!A16*A16)</f>
        <v>2.3829908154098307</v>
      </c>
      <c r="C16">
        <f t="shared" si="0"/>
        <v>-2.5953451332370134</v>
      </c>
      <c r="D16">
        <f xml:space="preserve"> POWER('Input-Graph'!$K$16,1.5) * EXP(J16/(2*'Input-Graph'!$K$16)) / (A16*SQRT(2*PI()))</f>
        <v>0.74597973351959912</v>
      </c>
      <c r="E16">
        <f t="shared" si="1"/>
        <v>-1.8493653997174144</v>
      </c>
      <c r="F16" s="7">
        <f xml:space="preserve"> I16 * NORMDIST(-I16*SQRT(A16)/'Input-Graph'!$K$16,0,1,1)</f>
        <v>5.0161456254629276E-3</v>
      </c>
      <c r="G16" s="7">
        <f xml:space="preserve"> - (  'Input-Graph'!$K$16*EXP(Intermediate!J16*Intermediate!A16/(2*'Input-Graph'!$K$16*'Input-Graph'!$K$16)  )/SQRT(2*PI()*Intermediate!A16)  )</f>
        <v>-5.3186978134492687E-3</v>
      </c>
      <c r="H16">
        <f t="shared" si="2"/>
        <v>0.53332286350442992</v>
      </c>
      <c r="I16">
        <f>'Input-Graph'!$K$15 - 'Input-Graph'!$N$16/Intermediate!K16</f>
        <v>86.850500000000011</v>
      </c>
      <c r="J16">
        <f t="shared" si="3"/>
        <v>-7543.0093502500022</v>
      </c>
      <c r="K16">
        <f>('Input-Graph'!$N$6 - ((2*'Input-Graph'!A16/'Input-Graph'!$N$8) + 'Input-Graph'!$N$9))*'Input-Graph'!$N$7</f>
        <v>1499970</v>
      </c>
    </row>
    <row r="17" spans="1:11">
      <c r="A17" s="5">
        <f xml:space="preserve"> 'Input-Graph'!$K$16 + 'Input-Graph'!$K$22/'Input-Graph'!A17</f>
        <v>8502.7774091372667</v>
      </c>
      <c r="B17">
        <f xml:space="preserve"> SQRT('Input-Graph'!$K$16/(2*PI())) * 'Input-Graph'!$K$22 * EXP(J17/(2*'Input-Graph'!$K$16)) / ('Input-Graph'!A17*A17)</f>
        <v>2.3457080386367957</v>
      </c>
      <c r="C17">
        <f t="shared" si="0"/>
        <v>-2.5953451332370134</v>
      </c>
      <c r="D17">
        <f xml:space="preserve"> POWER('Input-Graph'!$K$16,1.5) * EXP(J17/(2*'Input-Graph'!$K$16)) / (A17*SQRT(2*PI()))</f>
        <v>0.78326251029263416</v>
      </c>
      <c r="E17">
        <f t="shared" si="1"/>
        <v>-1.8120826229443794</v>
      </c>
      <c r="F17" s="7">
        <f xml:space="preserve"> I17 * NORMDIST(-I17*SQRT(A17)/'Input-Graph'!$K$16,0,1,1)</f>
        <v>7.3027234918384082E-3</v>
      </c>
      <c r="G17" s="7">
        <f xml:space="preserve"> - (  'Input-Graph'!$K$16*EXP(Intermediate!J17*Intermediate!A17/(2*'Input-Graph'!$K$16*'Input-Graph'!$K$16)  )/SQRT(2*PI()*Intermediate!A17)  )</f>
        <v>-7.7631263621877698E-3</v>
      </c>
      <c r="H17">
        <f t="shared" si="2"/>
        <v>0.53316501282206685</v>
      </c>
      <c r="I17">
        <f>'Input-Graph'!$K$15 - 'Input-Graph'!$N$16/Intermediate!K17</f>
        <v>86.850500000000011</v>
      </c>
      <c r="J17">
        <f t="shared" si="3"/>
        <v>-7543.0093502500022</v>
      </c>
      <c r="K17">
        <f>('Input-Graph'!$N$6 - ((2*'Input-Graph'!A17/'Input-Graph'!$N$8) + 'Input-Graph'!$N$9))*'Input-Graph'!$N$7</f>
        <v>1499968</v>
      </c>
    </row>
    <row r="18" spans="1:11">
      <c r="A18" s="5">
        <f xml:space="preserve"> 'Input-Graph'!$K$16 + 'Input-Graph'!$K$22/'Input-Graph'!A18</f>
        <v>8127.8179022537697</v>
      </c>
      <c r="B18">
        <f xml:space="preserve"> SQRT('Input-Graph'!$K$16/(2*PI())) * 'Input-Graph'!$K$22 * EXP(J18/(2*'Input-Graph'!$K$16)) / ('Input-Graph'!A18*A18)</f>
        <v>2.3095738968349449</v>
      </c>
      <c r="C18">
        <f t="shared" si="0"/>
        <v>-2.5953451332370134</v>
      </c>
      <c r="D18">
        <f xml:space="preserve"> POWER('Input-Graph'!$K$16,1.5) * EXP(J18/(2*'Input-Graph'!$K$16)) / (A18*SQRT(2*PI()))</f>
        <v>0.81939665209448465</v>
      </c>
      <c r="E18">
        <f t="shared" si="1"/>
        <v>-1.7759484811425288</v>
      </c>
      <c r="F18" s="7">
        <f xml:space="preserve"> I18 * NORMDIST(-I18*SQRT(A18)/'Input-Graph'!$K$16,0,1,1)</f>
        <v>1.0180588596999345E-2</v>
      </c>
      <c r="G18" s="7">
        <f xml:space="preserve"> - (  'Input-Graph'!$K$16*EXP(Intermediate!J18*Intermediate!A18/(2*'Input-Graph'!$K$16*'Input-Graph'!$K$16)  )/SQRT(2*PI()*Intermediate!A18)  )</f>
        <v>-1.0849152852701289E-2</v>
      </c>
      <c r="H18">
        <f t="shared" si="2"/>
        <v>0.53295685143671412</v>
      </c>
      <c r="I18">
        <f>'Input-Graph'!$K$15 - 'Input-Graph'!$N$16/Intermediate!K18</f>
        <v>86.850500000000011</v>
      </c>
      <c r="J18">
        <f t="shared" si="3"/>
        <v>-7543.0093502500022</v>
      </c>
      <c r="K18">
        <f>('Input-Graph'!$N$6 - ((2*'Input-Graph'!A18/'Input-Graph'!$N$8) + 'Input-Graph'!$N$9))*'Input-Graph'!$N$7</f>
        <v>1499966</v>
      </c>
    </row>
    <row r="19" spans="1:11">
      <c r="A19" s="5">
        <f xml:space="preserve"> 'Input-Graph'!$K$16 + 'Input-Graph'!$K$22/'Input-Graph'!A19</f>
        <v>7794.520562801772</v>
      </c>
      <c r="B19">
        <f xml:space="preserve"> SQRT('Input-Graph'!$K$16/(2*PI())) * 'Input-Graph'!$K$22 * EXP(J19/(2*'Input-Graph'!$K$16)) / ('Input-Graph'!A19*A19)</f>
        <v>2.2745361133178532</v>
      </c>
      <c r="C19">
        <f t="shared" si="0"/>
        <v>-2.5953451332370134</v>
      </c>
      <c r="D19">
        <f xml:space="preserve"> POWER('Input-Graph'!$K$16,1.5) * EXP(J19/(2*'Input-Graph'!$K$16)) / (A19*SQRT(2*PI()))</f>
        <v>0.85443443561157606</v>
      </c>
      <c r="E19">
        <f t="shared" si="1"/>
        <v>-1.7409106976254374</v>
      </c>
      <c r="F19" s="7">
        <f xml:space="preserve"> I19 * NORMDIST(-I19*SQRT(A19)/'Input-Graph'!$K$16,0,1,1)</f>
        <v>1.3687986161818438E-2</v>
      </c>
      <c r="G19" s="7">
        <f xml:space="preserve"> - (  'Input-Graph'!$K$16*EXP(Intermediate!J19*Intermediate!A19/(2*'Input-Graph'!$K$16*'Input-Graph'!$K$16)  )/SQRT(2*PI()*Intermediate!A19)  )</f>
        <v>-1.4621468600286498E-2</v>
      </c>
      <c r="H19">
        <f t="shared" si="2"/>
        <v>0.53269193325394781</v>
      </c>
      <c r="I19">
        <f>'Input-Graph'!$K$15 - 'Input-Graph'!$N$16/Intermediate!K19</f>
        <v>86.850500000000011</v>
      </c>
      <c r="J19">
        <f t="shared" si="3"/>
        <v>-7543.0093502500022</v>
      </c>
      <c r="K19">
        <f>('Input-Graph'!$N$6 - ((2*'Input-Graph'!A19/'Input-Graph'!$N$8) + 'Input-Graph'!$N$9))*'Input-Graph'!$N$7</f>
        <v>1499964</v>
      </c>
    </row>
    <row r="20" spans="1:11">
      <c r="A20" s="5">
        <f xml:space="preserve"> 'Input-Graph'!$K$16 + 'Input-Graph'!$K$22/'Input-Graph'!A20</f>
        <v>7496.3071538184049</v>
      </c>
      <c r="B20">
        <f xml:space="preserve"> SQRT('Input-Graph'!$K$16/(2*PI())) * 'Input-Graph'!$K$22 * EXP(J20/(2*'Input-Graph'!$K$16)) / ('Input-Graph'!A20*A20)</f>
        <v>2.2405455362819704</v>
      </c>
      <c r="C20">
        <f xml:space="preserve"> -I20*NORMDIST(-I20/$Q$2,0,1,1)</f>
        <v>-2.5953451332370134</v>
      </c>
      <c r="D20">
        <f xml:space="preserve"> POWER('Input-Graph'!$K$16,1.5) * EXP(J20/(2*'Input-Graph'!$K$16)) / (A20*SQRT(2*PI()))</f>
        <v>0.88842501264745921</v>
      </c>
      <c r="E20">
        <f>C20+D20</f>
        <v>-1.7069201205895541</v>
      </c>
      <c r="F20" s="7">
        <f xml:space="preserve"> I20 * NORMDIST(-I20*SQRT(A20)/'Input-Graph'!$K$16,0,1,1)</f>
        <v>1.7850093762847359E-2</v>
      </c>
      <c r="G20" s="7">
        <f xml:space="preserve"> - (  'Input-Graph'!$K$16*EXP(Intermediate!J20*Intermediate!A20/(2*'Input-Graph'!$K$16*'Input-Graph'!$K$16)  )/SQRT(2*PI()*Intermediate!A20)  )</f>
        <v>-1.9110866880492551E-2</v>
      </c>
      <c r="H20">
        <f>+B20+E20+F20+G20</f>
        <v>0.53236464257477112</v>
      </c>
      <c r="I20">
        <f>'Input-Graph'!$K$15 - 'Input-Graph'!$N$16/Intermediate!K20</f>
        <v>86.850500000000011</v>
      </c>
      <c r="J20">
        <f t="shared" si="3"/>
        <v>-7543.0093502500022</v>
      </c>
      <c r="K20">
        <f>('Input-Graph'!$N$6 - ((2*'Input-Graph'!A20/'Input-Graph'!$N$8) + 'Input-Graph'!$N$9))*'Input-Graph'!$N$7</f>
        <v>1499962</v>
      </c>
    </row>
    <row r="21" spans="1:11">
      <c r="A21" s="5">
        <f xml:space="preserve"> 'Input-Graph'!$K$16 + 'Input-Graph'!$K$22/'Input-Graph'!A21</f>
        <v>7227.9150857333752</v>
      </c>
      <c r="B21">
        <f xml:space="preserve"> SQRT('Input-Graph'!$K$16/(2*PI())) * 'Input-Graph'!$K$22 * EXP(J21/(2*'Input-Graph'!$K$16)) / ('Input-Graph'!A21*A21)</f>
        <v>2.2075559087538918</v>
      </c>
      <c r="C21">
        <f xml:space="preserve"> -I21*NORMDIST(-I21/$Q$2,0,1,1)</f>
        <v>-2.5953451332370134</v>
      </c>
      <c r="D21">
        <f xml:space="preserve"> POWER('Input-Graph'!$K$16,1.5) * EXP(J21/(2*'Input-Graph'!$K$16)) / (A21*SQRT(2*PI()))</f>
        <v>0.92141464017553742</v>
      </c>
      <c r="E21">
        <f>C21+D21</f>
        <v>-1.673930493061476</v>
      </c>
      <c r="F21" s="7">
        <f xml:space="preserve"> I21 * NORMDIST(-I21*SQRT(A21)/'Input-Graph'!$K$16,0,1,1)</f>
        <v>2.2680019819096495E-2</v>
      </c>
      <c r="G21" s="7">
        <f xml:space="preserve"> - (  'Input-Graph'!$K$16*EXP(Intermediate!J21*Intermediate!A21/(2*'Input-Graph'!$K$16*'Input-Graph'!$K$16)  )/SQRT(2*PI()*Intermediate!A21)  )</f>
        <v>-2.4335153495811512E-2</v>
      </c>
      <c r="H21">
        <f>+B21+E21+F21+G21</f>
        <v>0.53197028201570085</v>
      </c>
      <c r="I21">
        <f>'Input-Graph'!$K$15 - 'Input-Graph'!$N$16/Intermediate!K21</f>
        <v>86.850500000000011</v>
      </c>
      <c r="J21">
        <f t="shared" si="3"/>
        <v>-7543.0093502500022</v>
      </c>
      <c r="K21">
        <f>('Input-Graph'!$N$6 - ((2*'Input-Graph'!A21/'Input-Graph'!$N$8) + 'Input-Graph'!$N$9))*'Input-Graph'!$N$7</f>
        <v>1499960</v>
      </c>
    </row>
    <row r="22" spans="1:11">
      <c r="A22" s="5">
        <f xml:space="preserve"> 'Input-Graph'!$K$16 + 'Input-Graph'!$K$22/'Input-Graph'!A22</f>
        <v>6985.0841669897763</v>
      </c>
      <c r="B22">
        <f xml:space="preserve"> SQRT('Input-Graph'!$K$16/(2*PI())) * 'Input-Graph'!$K$22 * EXP(J22/(2*'Input-Graph'!$K$16)) / ('Input-Graph'!A22*A22)</f>
        <v>2.1755236585664108</v>
      </c>
      <c r="C22">
        <f xml:space="preserve"> -I22*NORMDIST(-I22/$Q$2,0,1,1)</f>
        <v>-2.5953451332370134</v>
      </c>
      <c r="D22">
        <f xml:space="preserve"> POWER('Input-Graph'!$K$16,1.5) * EXP(J22/(2*'Input-Graph'!$K$16)) / (A22*SQRT(2*PI()))</f>
        <v>0.95344689036301833</v>
      </c>
      <c r="E22">
        <f>C22+D22</f>
        <v>-1.641898242873995</v>
      </c>
      <c r="F22" s="7">
        <f xml:space="preserve"> I22 * NORMDIST(-I22*SQRT(A22)/'Input-Graph'!$K$16,0,1,1)</f>
        <v>2.8180182555331681E-2</v>
      </c>
      <c r="G22" s="7">
        <f xml:space="preserve"> - (  'Input-Graph'!$K$16*EXP(Intermediate!J22*Intermediate!A22/(2*'Input-Graph'!$K$16*'Input-Graph'!$K$16)  )/SQRT(2*PI()*Intermediate!A22)  )</f>
        <v>-3.0300496933062099E-2</v>
      </c>
      <c r="H22">
        <f>+B22+E22+F22+G22</f>
        <v>0.53150510131468542</v>
      </c>
      <c r="I22">
        <f>'Input-Graph'!$K$15 - 'Input-Graph'!$N$16/Intermediate!K22</f>
        <v>86.850500000000011</v>
      </c>
      <c r="J22">
        <f t="shared" si="3"/>
        <v>-7543.0093502500022</v>
      </c>
      <c r="K22">
        <f>('Input-Graph'!$N$6 - ((2*'Input-Graph'!A22/'Input-Graph'!$N$8) + 'Input-Graph'!$N$9))*'Input-Graph'!$N$7</f>
        <v>1499958</v>
      </c>
    </row>
    <row r="23" spans="1:11">
      <c r="A23" s="5">
        <f xml:space="preserve"> 'Input-Graph'!$K$16 + 'Input-Graph'!$K$22/'Input-Graph'!A23</f>
        <v>6764.3287863137775</v>
      </c>
      <c r="B23">
        <f xml:space="preserve"> SQRT('Input-Graph'!$K$16/(2*PI())) * 'Input-Graph'!$K$22 * EXP(J23/(2*'Input-Graph'!$K$16)) / ('Input-Graph'!A23*A23)</f>
        <v>2.1444077063580713</v>
      </c>
      <c r="C23">
        <f xml:space="preserve"> -I23*NORMDIST(-I23/$Q$2,0,1,1)</f>
        <v>-2.5953451332370134</v>
      </c>
      <c r="D23">
        <f xml:space="preserve"> POWER('Input-Graph'!$K$16,1.5) * EXP(J23/(2*'Input-Graph'!$K$16)) / (A23*SQRT(2*PI()))</f>
        <v>0.98456284257135784</v>
      </c>
      <c r="E23">
        <f>C23+D23</f>
        <v>-1.6107822906656555</v>
      </c>
      <c r="F23" s="7">
        <f xml:space="preserve"> I23 * NORMDIST(-I23*SQRT(A23)/'Input-Graph'!$K$16,0,1,1)</f>
        <v>3.4343855954273556E-2</v>
      </c>
      <c r="G23" s="7">
        <f xml:space="preserve"> - (  'Input-Graph'!$K$16*EXP(Intermediate!J23*Intermediate!A23/(2*'Input-Graph'!$K$16*'Input-Graph'!$K$16)  )/SQRT(2*PI()*Intermediate!A23)  )</f>
        <v>-3.700299016575475E-2</v>
      </c>
      <c r="H23">
        <f>+B23+E23+F23+G23</f>
        <v>0.53096628148093472</v>
      </c>
      <c r="I23">
        <f>'Input-Graph'!$K$15 - 'Input-Graph'!$N$16/Intermediate!K23</f>
        <v>86.850500000000011</v>
      </c>
      <c r="J23">
        <f t="shared" si="3"/>
        <v>-7543.0093502500022</v>
      </c>
      <c r="K23">
        <f>('Input-Graph'!$N$6 - ((2*'Input-Graph'!A23/'Input-Graph'!$N$8) + 'Input-Graph'!$N$9))*'Input-Graph'!$N$7</f>
        <v>1499956</v>
      </c>
    </row>
    <row r="24" spans="1:11">
      <c r="A24" s="5">
        <f xml:space="preserve"> 'Input-Graph'!$K$16 + 'Input-Graph'!$K$22/'Input-Graph'!A24</f>
        <v>6562.7695256965617</v>
      </c>
      <c r="B24">
        <f xml:space="preserve"> SQRT('Input-Graph'!$K$16/(2*PI())) * 'Input-Graph'!$K$22 * EXP(J24/(2*'Input-Graph'!$K$16)) / ('Input-Graph'!A24*A24)</f>
        <v>2.1141692898171818</v>
      </c>
      <c r="C24">
        <f t="shared" ref="C24:C87" si="4" xml:space="preserve"> -I24*NORMDIST(-I24/$Q$2,0,1,1)</f>
        <v>-2.5953451332370134</v>
      </c>
      <c r="D24">
        <f xml:space="preserve"> POWER('Input-Graph'!$K$16,1.5) * EXP(J24/(2*'Input-Graph'!$K$16)) / (A24*SQRT(2*PI()))</f>
        <v>1.0148012591122471</v>
      </c>
      <c r="E24">
        <f t="shared" ref="E24:E87" si="5">C24+D24</f>
        <v>-1.5805438741247664</v>
      </c>
      <c r="F24" s="7">
        <f xml:space="preserve"> I24 * NORMDIST(-I24*SQRT(A24)/'Input-Graph'!$K$16,0,1,1)</f>
        <v>4.1156734986066881E-2</v>
      </c>
      <c r="G24" s="7">
        <f xml:space="preserve"> - (  'Input-Graph'!$K$16*EXP(Intermediate!J24*Intermediate!A24/(2*'Input-Graph'!$K$16*'Input-Graph'!$K$16)  )/SQRT(2*PI()*Intermediate!A24)  )</f>
        <v>-4.443026329284902E-2</v>
      </c>
      <c r="H24">
        <f t="shared" ref="H24:H87" si="6">+B24+E24+F24+G24</f>
        <v>0.53035188738563321</v>
      </c>
      <c r="I24">
        <f>'Input-Graph'!$K$15 - 'Input-Graph'!$N$16/Intermediate!K24</f>
        <v>86.850500000000011</v>
      </c>
      <c r="J24">
        <f t="shared" si="3"/>
        <v>-7543.0093502500022</v>
      </c>
      <c r="K24">
        <f>('Input-Graph'!$N$6 - ((2*'Input-Graph'!A24/'Input-Graph'!$N$8) + 'Input-Graph'!$N$9))*'Input-Graph'!$N$7</f>
        <v>1499954</v>
      </c>
    </row>
    <row r="25" spans="1:11">
      <c r="A25" s="5">
        <f xml:space="preserve"> 'Input-Graph'!$K$16 + 'Input-Graph'!$K$22/'Input-Graph'!A25</f>
        <v>6378.0068701307791</v>
      </c>
      <c r="B25">
        <f xml:space="preserve"> SQRT('Input-Graph'!$K$16/(2*PI())) * 'Input-Graph'!$K$22 * EXP(J25/(2*'Input-Graph'!$K$16)) / ('Input-Graph'!A25*A25)</f>
        <v>2.0847718025891333</v>
      </c>
      <c r="C25">
        <f t="shared" si="4"/>
        <v>-2.5953451332370134</v>
      </c>
      <c r="D25">
        <f xml:space="preserve"> POWER('Input-Graph'!$K$16,1.5) * EXP(J25/(2*'Input-Graph'!$K$16)) / (A25*SQRT(2*PI()))</f>
        <v>1.0441987463402962</v>
      </c>
      <c r="E25">
        <f t="shared" si="5"/>
        <v>-1.5511463868967172</v>
      </c>
      <c r="F25" s="7">
        <f xml:space="preserve"> I25 * NORMDIST(-I25*SQRT(A25)/'Input-Graph'!$K$16,0,1,1)</f>
        <v>4.8598425471590836E-2</v>
      </c>
      <c r="G25" s="7">
        <f xml:space="preserve"> - (  'Input-Graph'!$K$16*EXP(Intermediate!J25*Intermediate!A25/(2*'Input-Graph'!$K$16*'Input-Graph'!$K$16)  )/SQRT(2*PI()*Intermediate!A25)  )</f>
        <v>-5.256304140738547E-2</v>
      </c>
      <c r="H25">
        <f t="shared" si="6"/>
        <v>0.5296607997566215</v>
      </c>
      <c r="I25">
        <f>'Input-Graph'!$K$15 - 'Input-Graph'!$N$16/Intermediate!K25</f>
        <v>86.850500000000011</v>
      </c>
      <c r="J25">
        <f t="shared" si="3"/>
        <v>-7543.0093502500022</v>
      </c>
      <c r="K25">
        <f>('Input-Graph'!$N$6 - ((2*'Input-Graph'!A25/'Input-Graph'!$N$8) + 'Input-Graph'!$N$9))*'Input-Graph'!$N$7</f>
        <v>1499952</v>
      </c>
    </row>
    <row r="26" spans="1:11">
      <c r="A26" s="5">
        <f xml:space="preserve"> 'Input-Graph'!$K$16 + 'Input-Graph'!$K$22/'Input-Graph'!A26</f>
        <v>6208.0252270102601</v>
      </c>
      <c r="B26">
        <f xml:space="preserve"> SQRT('Input-Graph'!$K$16/(2*PI())) * 'Input-Graph'!$K$22 * EXP(J26/(2*'Input-Graph'!$K$16)) / ('Input-Graph'!A26*A26)</f>
        <v>2.0561806464393393</v>
      </c>
      <c r="C26">
        <f t="shared" si="4"/>
        <v>-2.5953451332370134</v>
      </c>
      <c r="D26">
        <f xml:space="preserve"> POWER('Input-Graph'!$K$16,1.5) * EXP(J26/(2*'Input-Graph'!$K$16)) / (A26*SQRT(2*PI()))</f>
        <v>1.07278990249009</v>
      </c>
      <c r="E26">
        <f t="shared" si="5"/>
        <v>-1.5225552307469234</v>
      </c>
      <c r="F26" s="7">
        <f xml:space="preserve"> I26 * NORMDIST(-I26*SQRT(A26)/'Input-Graph'!$K$16,0,1,1)</f>
        <v>5.664380375326046E-2</v>
      </c>
      <c r="G26" s="7">
        <f xml:space="preserve"> - (  'Input-Graph'!$K$16*EXP(Intermediate!J26*Intermediate!A26/(2*'Input-Graph'!$K$16*'Input-Graph'!$K$16)  )/SQRT(2*PI()*Intermediate!A26)  )</f>
        <v>-6.1376584168393138E-2</v>
      </c>
      <c r="H26">
        <f t="shared" si="6"/>
        <v>0.52889263527728325</v>
      </c>
      <c r="I26">
        <f>'Input-Graph'!$K$15 - 'Input-Graph'!$N$16/Intermediate!K26</f>
        <v>86.850500000000011</v>
      </c>
      <c r="J26">
        <f t="shared" si="3"/>
        <v>-7543.0093502500022</v>
      </c>
      <c r="K26">
        <f>('Input-Graph'!$N$6 - ((2*'Input-Graph'!A26/'Input-Graph'!$N$8) + 'Input-Graph'!$N$9))*'Input-Graph'!$N$7</f>
        <v>1499950</v>
      </c>
    </row>
    <row r="27" spans="1:11">
      <c r="A27" s="5">
        <f xml:space="preserve"> 'Input-Graph'!$K$16 + 'Input-Graph'!$K$22/'Input-Graph'!A27</f>
        <v>6051.1190948990115</v>
      </c>
      <c r="B27">
        <f xml:space="preserve"> SQRT('Input-Graph'!$K$16/(2*PI())) * 'Input-Graph'!$K$22 * EXP(J27/(2*'Input-Graph'!$K$16)) / ('Input-Graph'!A27*A27)</f>
        <v>2.0283630954164851</v>
      </c>
      <c r="C27">
        <f t="shared" si="4"/>
        <v>-2.5953451332370134</v>
      </c>
      <c r="D27">
        <f xml:space="preserve"> POWER('Input-Graph'!$K$16,1.5) * EXP(J27/(2*'Input-Graph'!$K$16)) / (A27*SQRT(2*PI()))</f>
        <v>1.1006074535129446</v>
      </c>
      <c r="E27">
        <f t="shared" si="5"/>
        <v>-1.4947376797240688</v>
      </c>
      <c r="F27" s="7">
        <f xml:space="preserve"> I27 * NORMDIST(-I27*SQRT(A27)/'Input-Graph'!$K$16,0,1,1)</f>
        <v>6.526421952273323E-2</v>
      </c>
      <c r="G27" s="7">
        <f xml:space="preserve"> - (  'Input-Graph'!$K$16*EXP(Intermediate!J27*Intermediate!A27/(2*'Input-Graph'!$K$16*'Input-Graph'!$K$16)  )/SQRT(2*PI()*Intermediate!A27)  )</f>
        <v>-7.0841973848675369E-2</v>
      </c>
      <c r="H27">
        <f t="shared" si="6"/>
        <v>0.52804766136647407</v>
      </c>
      <c r="I27">
        <f>'Input-Graph'!$K$15 - 'Input-Graph'!$N$16/Intermediate!K27</f>
        <v>86.850500000000011</v>
      </c>
      <c r="J27">
        <f t="shared" si="3"/>
        <v>-7543.0093502500022</v>
      </c>
      <c r="K27">
        <f>('Input-Graph'!$N$6 - ((2*'Input-Graph'!A27/'Input-Graph'!$N$8) + 'Input-Graph'!$N$9))*'Input-Graph'!$N$7</f>
        <v>1499948</v>
      </c>
    </row>
    <row r="28" spans="1:11">
      <c r="A28" s="5">
        <f xml:space="preserve"> 'Input-Graph'!$K$16 + 'Input-Graph'!$K$22/'Input-Graph'!A28</f>
        <v>5905.8356392404485</v>
      </c>
      <c r="B28">
        <f xml:space="preserve"> SQRT('Input-Graph'!$K$16/(2*PI())) * 'Input-Graph'!$K$22 * EXP(J28/(2*'Input-Graph'!$K$16)) / ('Input-Graph'!A28*A28)</f>
        <v>2.0012881708947963</v>
      </c>
      <c r="C28">
        <f t="shared" si="4"/>
        <v>-2.5953451332370134</v>
      </c>
      <c r="D28">
        <f xml:space="preserve"> POWER('Input-Graph'!$K$16,1.5) * EXP(J28/(2*'Input-Graph'!$K$16)) / (A28*SQRT(2*PI()))</f>
        <v>1.127682378034633</v>
      </c>
      <c r="E28">
        <f t="shared" si="5"/>
        <v>-1.4676627552023804</v>
      </c>
      <c r="F28" s="7">
        <f xml:space="preserve"> I28 * NORMDIST(-I28*SQRT(A28)/'Input-Graph'!$K$16,0,1,1)</f>
        <v>7.4428534091463563E-2</v>
      </c>
      <c r="G28" s="7">
        <f xml:space="preserve"> - (  'Input-Graph'!$K$16*EXP(Intermediate!J28*Intermediate!A28/(2*'Input-Graph'!$K$16*'Input-Graph'!$K$16)  )/SQRT(2*PI()*Intermediate!A28)  )</f>
        <v>-8.0927239372013265E-2</v>
      </c>
      <c r="H28">
        <f t="shared" si="6"/>
        <v>0.5271267104118661</v>
      </c>
      <c r="I28">
        <f>'Input-Graph'!$K$15 - 'Input-Graph'!$N$16/Intermediate!K28</f>
        <v>86.850500000000011</v>
      </c>
      <c r="J28">
        <f t="shared" si="3"/>
        <v>-7543.0093502500022</v>
      </c>
      <c r="K28">
        <f>('Input-Graph'!$N$6 - ((2*'Input-Graph'!A28/'Input-Graph'!$N$8) + 'Input-Graph'!$N$9))*'Input-Graph'!$N$7</f>
        <v>1499946</v>
      </c>
    </row>
    <row r="29" spans="1:11">
      <c r="A29" s="5">
        <f xml:space="preserve"> 'Input-Graph'!$K$16 + 'Input-Graph'!$K$22/'Input-Graph'!A29</f>
        <v>5770.9295732717828</v>
      </c>
      <c r="B29">
        <f xml:space="preserve"> SQRT('Input-Graph'!$K$16/(2*PI())) * 'Input-Graph'!$K$22 * EXP(J29/(2*'Input-Graph'!$K$16)) / ('Input-Graph'!A29*A29)</f>
        <v>1.9749265264922304</v>
      </c>
      <c r="C29">
        <f t="shared" si="4"/>
        <v>-2.5953451332370134</v>
      </c>
      <c r="D29">
        <f xml:space="preserve"> POWER('Input-Graph'!$K$16,1.5) * EXP(J29/(2*'Input-Graph'!$K$16)) / (A29*SQRT(2*PI()))</f>
        <v>1.1540440224371988</v>
      </c>
      <c r="E29">
        <f t="shared" si="5"/>
        <v>-1.4413011107998146</v>
      </c>
      <c r="F29" s="7">
        <f xml:space="preserve"> I29 * NORMDIST(-I29*SQRT(A29)/'Input-Graph'!$K$16,0,1,1)</f>
        <v>8.4103998375865477E-2</v>
      </c>
      <c r="G29" s="7">
        <f xml:space="preserve"> - (  'Input-Graph'!$K$16*EXP(Intermediate!J29*Intermediate!A29/(2*'Input-Graph'!$K$16*'Input-Graph'!$K$16)  )/SQRT(2*PI()*Intermediate!A29)  )</f>
        <v>-9.1598317317045597E-2</v>
      </c>
      <c r="H29">
        <f t="shared" si="6"/>
        <v>0.52613109675123571</v>
      </c>
      <c r="I29">
        <f>'Input-Graph'!$K$15 - 'Input-Graph'!$N$16/Intermediate!K29</f>
        <v>86.850500000000011</v>
      </c>
      <c r="J29">
        <f t="shared" si="3"/>
        <v>-7543.0093502500022</v>
      </c>
      <c r="K29">
        <f>('Input-Graph'!$N$6 - ((2*'Input-Graph'!A29/'Input-Graph'!$N$8) + 'Input-Graph'!$N$9))*'Input-Graph'!$N$7</f>
        <v>1499944</v>
      </c>
    </row>
    <row r="30" spans="1:11">
      <c r="A30" s="5">
        <f xml:space="preserve"> 'Input-Graph'!$K$16 + 'Input-Graph'!$K$22/'Input-Graph'!A30</f>
        <v>5645.3273739216456</v>
      </c>
      <c r="B30">
        <f xml:space="preserve"> SQRT('Input-Graph'!$K$16/(2*PI())) * 'Input-Graph'!$K$22 * EXP(J30/(2*'Input-Graph'!$K$16)) / ('Input-Graph'!A30*A30)</f>
        <v>1.9492503419657876</v>
      </c>
      <c r="C30">
        <f t="shared" si="4"/>
        <v>-2.5953451332370134</v>
      </c>
      <c r="D30">
        <f xml:space="preserve"> POWER('Input-Graph'!$K$16,1.5) * EXP(J30/(2*'Input-Graph'!$K$16)) / (A30*SQRT(2*PI()))</f>
        <v>1.1797202069636419</v>
      </c>
      <c r="E30">
        <f t="shared" si="5"/>
        <v>-1.4156249262733716</v>
      </c>
      <c r="F30" s="7">
        <f xml:space="preserve"> I30 * NORMDIST(-I30*SQRT(A30)/'Input-Graph'!$K$16,0,1,1)</f>
        <v>9.42569818976291E-2</v>
      </c>
      <c r="G30" s="7">
        <f xml:space="preserve"> - (  'Input-Graph'!$K$16*EXP(Intermediate!J30*Intermediate!A30/(2*'Input-Graph'!$K$16*'Input-Graph'!$K$16)  )/SQRT(2*PI()*Intermediate!A30)  )</f>
        <v>-0.10281985904030262</v>
      </c>
      <c r="H30">
        <f t="shared" si="6"/>
        <v>0.5250625385497425</v>
      </c>
      <c r="I30">
        <f>'Input-Graph'!$K$15 - 'Input-Graph'!$N$16/Intermediate!K30</f>
        <v>86.850500000000011</v>
      </c>
      <c r="J30">
        <f t="shared" si="3"/>
        <v>-7543.0093502500022</v>
      </c>
      <c r="K30">
        <f>('Input-Graph'!$N$6 - ((2*'Input-Graph'!A30/'Input-Graph'!$N$8) + 'Input-Graph'!$N$9))*'Input-Graph'!$N$7</f>
        <v>1499942</v>
      </c>
    </row>
    <row r="31" spans="1:11">
      <c r="A31" s="5">
        <f xml:space="preserve"> 'Input-Graph'!$K$16 + 'Input-Graph'!$K$22/'Input-Graph'!A31</f>
        <v>5528.0986545281839</v>
      </c>
      <c r="B31">
        <f xml:space="preserve"> SQRT('Input-Graph'!$K$16/(2*PI())) * 'Input-Graph'!$K$22 * EXP(J31/(2*'Input-Graph'!$K$16)) / ('Input-Graph'!A31*A31)</f>
        <v>1.9242332252774565</v>
      </c>
      <c r="C31">
        <f t="shared" si="4"/>
        <v>-2.5953451332370134</v>
      </c>
      <c r="D31">
        <f xml:space="preserve"> POWER('Input-Graph'!$K$16,1.5) * EXP(J31/(2*'Input-Graph'!$K$16)) / (A31*SQRT(2*PI()))</f>
        <v>1.2047373236519727</v>
      </c>
      <c r="E31">
        <f t="shared" si="5"/>
        <v>-1.3906078095850407</v>
      </c>
      <c r="F31" s="7">
        <f xml:space="preserve"> I31 * NORMDIST(-I31*SQRT(A31)/'Input-Graph'!$K$16,0,1,1)</f>
        <v>0.10485356770457485</v>
      </c>
      <c r="G31" s="7">
        <f xml:space="preserve"> - (  'Input-Graph'!$K$16*EXP(Intermediate!J31*Intermediate!A31/(2*'Input-Graph'!$K$16*'Input-Graph'!$K$16)  )/SQRT(2*PI()*Intermediate!A31)  )</f>
        <v>-0.11455589754982776</v>
      </c>
      <c r="H31">
        <f t="shared" si="6"/>
        <v>0.52392308584716296</v>
      </c>
      <c r="I31">
        <f>'Input-Graph'!$K$15 - 'Input-Graph'!$N$16/Intermediate!K31</f>
        <v>86.850500000000011</v>
      </c>
      <c r="J31">
        <f t="shared" si="3"/>
        <v>-7543.0093502500022</v>
      </c>
      <c r="K31">
        <f>('Input-Graph'!$N$6 - ((2*'Input-Graph'!A31/'Input-Graph'!$N$8) + 'Input-Graph'!$N$9))*'Input-Graph'!$N$7</f>
        <v>1499940</v>
      </c>
    </row>
    <row r="32" spans="1:11">
      <c r="A32" s="5">
        <f xml:space="preserve"> 'Input-Graph'!$K$16 + 'Input-Graph'!$K$22/'Input-Graph'!A32</f>
        <v>5418.4330783213973</v>
      </c>
      <c r="B32">
        <f xml:space="preserve"> SQRT('Input-Graph'!$K$16/(2*PI())) * 'Input-Graph'!$K$22 * EXP(J32/(2*'Input-Graph'!$K$16)) / ('Input-Graph'!A32*A32)</f>
        <v>1.8998501221060424</v>
      </c>
      <c r="C32">
        <f t="shared" si="4"/>
        <v>-2.5953451332370134</v>
      </c>
      <c r="D32">
        <f xml:space="preserve"> POWER('Input-Graph'!$K$16,1.5) * EXP(J32/(2*'Input-Graph'!$K$16)) / (A32*SQRT(2*PI()))</f>
        <v>1.2291204268233873</v>
      </c>
      <c r="E32">
        <f t="shared" si="5"/>
        <v>-1.3662247064136261</v>
      </c>
      <c r="F32" s="7">
        <f xml:space="preserve"> I32 * NORMDIST(-I32*SQRT(A32)/'Input-Graph'!$K$16,0,1,1)</f>
        <v>0.11586002947373039</v>
      </c>
      <c r="G32" s="7">
        <f xml:space="preserve"> - (  'Input-Graph'!$K$16*EXP(Intermediate!J32*Intermediate!A32/(2*'Input-Graph'!$K$16*'Input-Graph'!$K$16)  )/SQRT(2*PI()*Intermediate!A32)  )</f>
        <v>-0.12677038975131091</v>
      </c>
      <c r="H32">
        <f t="shared" si="6"/>
        <v>0.52271505541483576</v>
      </c>
      <c r="I32">
        <f>'Input-Graph'!$K$15 - 'Input-Graph'!$N$16/Intermediate!K32</f>
        <v>86.850500000000011</v>
      </c>
      <c r="J32">
        <f t="shared" si="3"/>
        <v>-7543.0093502500022</v>
      </c>
      <c r="K32">
        <f>('Input-Graph'!$N$6 - ((2*'Input-Graph'!A32/'Input-Graph'!$N$8) + 'Input-Graph'!$N$9))*'Input-Graph'!$N$7</f>
        <v>1499938</v>
      </c>
    </row>
    <row r="33" spans="1:11">
      <c r="A33" s="5">
        <f xml:space="preserve"> 'Input-Graph'!$K$16 + 'Input-Graph'!$K$22/'Input-Graph'!A33</f>
        <v>5315.6216006275354</v>
      </c>
      <c r="B33">
        <f xml:space="preserve"> SQRT('Input-Graph'!$K$16/(2*PI())) * 'Input-Graph'!$K$22 * EXP(J33/(2*'Input-Graph'!$K$16)) / ('Input-Graph'!A33*A33)</f>
        <v>1.876077232152682</v>
      </c>
      <c r="C33">
        <f t="shared" si="4"/>
        <v>-2.5953451332370134</v>
      </c>
      <c r="D33">
        <f xml:space="preserve"> POWER('Input-Graph'!$K$16,1.5) * EXP(J33/(2*'Input-Graph'!$K$16)) / (A33*SQRT(2*PI()))</f>
        <v>1.2528933167767475</v>
      </c>
      <c r="E33">
        <f t="shared" si="5"/>
        <v>-1.3424518164602659</v>
      </c>
      <c r="F33" s="7">
        <f xml:space="preserve"> I33 * NORMDIST(-I33*SQRT(A33)/'Input-Graph'!$K$16,0,1,1)</f>
        <v>0.12724320698729985</v>
      </c>
      <c r="G33" s="7">
        <f xml:space="preserve"> - (  'Input-Graph'!$K$16*EXP(Intermediate!J33*Intermediate!A33/(2*'Input-Graph'!$K$16*'Input-Graph'!$K$16)  )/SQRT(2*PI()*Intermediate!A33)  )</f>
        <v>-0.13942765007182631</v>
      </c>
      <c r="H33">
        <f t="shared" si="6"/>
        <v>0.52144097260788957</v>
      </c>
      <c r="I33">
        <f>'Input-Graph'!$K$15 - 'Input-Graph'!$N$16/Intermediate!K33</f>
        <v>86.850500000000011</v>
      </c>
      <c r="J33">
        <f t="shared" si="3"/>
        <v>-7543.0093502500022</v>
      </c>
      <c r="K33">
        <f>('Input-Graph'!$N$6 - ((2*'Input-Graph'!A33/'Input-Graph'!$N$8) + 'Input-Graph'!$N$9))*'Input-Graph'!$N$7</f>
        <v>1499936</v>
      </c>
    </row>
    <row r="34" spans="1:11">
      <c r="A34" s="5">
        <f xml:space="preserve"> 'Input-Graph'!$K$16 + 'Input-Graph'!$K$22/'Input-Graph'!A34</f>
        <v>5219.0411215817858</v>
      </c>
      <c r="B34">
        <f xml:space="preserve"> SQRT('Input-Graph'!$K$16/(2*PI())) * 'Input-Graph'!$K$22 * EXP(J34/(2*'Input-Graph'!$K$16)) / ('Input-Graph'!A34*A34)</f>
        <v>1.85289193165234</v>
      </c>
      <c r="C34">
        <f t="shared" si="4"/>
        <v>-2.5953451332370134</v>
      </c>
      <c r="D34">
        <f xml:space="preserve"> POWER('Input-Graph'!$K$16,1.5) * EXP(J34/(2*'Input-Graph'!$K$16)) / (A34*SQRT(2*PI()))</f>
        <v>1.2760786172770897</v>
      </c>
      <c r="E34">
        <f t="shared" si="5"/>
        <v>-1.3192665159599237</v>
      </c>
      <c r="F34" s="7">
        <f xml:space="preserve"> I34 * NORMDIST(-I34*SQRT(A34)/'Input-Graph'!$K$16,0,1,1)</f>
        <v>0.13897079526076189</v>
      </c>
      <c r="G34" s="7">
        <f xml:space="preserve"> - (  'Input-Graph'!$K$16*EXP(Intermediate!J34*Intermediate!A34/(2*'Input-Graph'!$K$16*'Input-Graph'!$K$16)  )/SQRT(2*PI()*Intermediate!A34)  )</f>
        <v>-0.15249269086500758</v>
      </c>
      <c r="H34">
        <f t="shared" si="6"/>
        <v>0.52010352008817062</v>
      </c>
      <c r="I34">
        <f>'Input-Graph'!$K$15 - 'Input-Graph'!$N$16/Intermediate!K34</f>
        <v>86.850500000000011</v>
      </c>
      <c r="J34">
        <f t="shared" si="3"/>
        <v>-7543.0093502500022</v>
      </c>
      <c r="K34">
        <f>('Input-Graph'!$N$6 - ((2*'Input-Graph'!A34/'Input-Graph'!$N$8) + 'Input-Graph'!$N$9))*'Input-Graph'!$N$7</f>
        <v>1499934</v>
      </c>
    </row>
    <row r="35" spans="1:11">
      <c r="A35" s="5">
        <f xml:space="preserve"> 'Input-Graph'!$K$16 + 'Input-Graph'!$K$22/'Input-Graph'!A35</f>
        <v>5128.1418471857869</v>
      </c>
      <c r="B35">
        <f xml:space="preserve"> SQRT('Input-Graph'!$K$16/(2*PI())) * 'Input-Graph'!$K$22 * EXP(J35/(2*'Input-Graph'!$K$16)) / ('Input-Graph'!A35*A35)</f>
        <v>1.8302727015609581</v>
      </c>
      <c r="C35">
        <f t="shared" si="4"/>
        <v>-2.5953451332370134</v>
      </c>
      <c r="D35">
        <f xml:space="preserve"> POWER('Input-Graph'!$K$16,1.5) * EXP(J35/(2*'Input-Graph'!$K$16)) / (A35*SQRT(2*PI()))</f>
        <v>1.2986978473684709</v>
      </c>
      <c r="E35">
        <f t="shared" si="5"/>
        <v>-1.2966472858685425</v>
      </c>
      <c r="F35" s="7">
        <f xml:space="preserve"> I35 * NORMDIST(-I35*SQRT(A35)/'Input-Graph'!$K$16,0,1,1)</f>
        <v>0.1510115612429076</v>
      </c>
      <c r="G35" s="7">
        <f xml:space="preserve"> - (  'Input-Graph'!$K$16*EXP(Intermediate!J35*Intermediate!A35/(2*'Input-Graph'!$K$16*'Input-Graph'!$K$16)  )/SQRT(2*PI()*Intermediate!A35)  )</f>
        <v>-0.16593148384368883</v>
      </c>
      <c r="H35">
        <f t="shared" si="6"/>
        <v>0.51870549309163438</v>
      </c>
      <c r="I35">
        <f>'Input-Graph'!$K$15 - 'Input-Graph'!$N$16/Intermediate!K35</f>
        <v>86.850500000000011</v>
      </c>
      <c r="J35">
        <f t="shared" si="3"/>
        <v>-7543.0093502500022</v>
      </c>
      <c r="K35">
        <f>('Input-Graph'!$N$6 - ((2*'Input-Graph'!A35/'Input-Graph'!$N$8) + 'Input-Graph'!$N$9))*'Input-Graph'!$N$7</f>
        <v>1499932</v>
      </c>
    </row>
    <row r="36" spans="1:11">
      <c r="A36" s="5">
        <f xml:space="preserve"> 'Input-Graph'!$K$16 + 'Input-Graph'!$K$22/'Input-Graph'!A36</f>
        <v>5042.4368170409871</v>
      </c>
      <c r="B36">
        <f xml:space="preserve"> SQRT('Input-Graph'!$K$16/(2*PI())) * 'Input-Graph'!$K$22 * EXP(J36/(2*'Input-Graph'!$K$16)) / ('Input-Graph'!A36*A36)</f>
        <v>1.8081990609391176</v>
      </c>
      <c r="C36">
        <f t="shared" si="4"/>
        <v>-2.5953451332370134</v>
      </c>
      <c r="D36">
        <f xml:space="preserve"> POWER('Input-Graph'!$K$16,1.5) * EXP(J36/(2*'Input-Graph'!$K$16)) / (A36*SQRT(2*PI()))</f>
        <v>1.3207714879903116</v>
      </c>
      <c r="E36">
        <f t="shared" si="5"/>
        <v>-1.2745736452467018</v>
      </c>
      <c r="F36" s="7">
        <f xml:space="preserve"> I36 * NORMDIST(-I36*SQRT(A36)/'Input-Graph'!$K$16,0,1,1)</f>
        <v>0.16333550045651357</v>
      </c>
      <c r="G36" s="7">
        <f xml:space="preserve"> - (  'Input-Graph'!$K$16*EXP(Intermediate!J36*Intermediate!A36/(2*'Input-Graph'!$K$16*'Input-Graph'!$K$16)  )/SQRT(2*PI()*Intermediate!A36)  )</f>
        <v>-0.17971115535718601</v>
      </c>
      <c r="H36">
        <f t="shared" si="6"/>
        <v>0.51724976079174345</v>
      </c>
      <c r="I36">
        <f>'Input-Graph'!$K$15 - 'Input-Graph'!$N$16/Intermediate!K36</f>
        <v>86.850500000000011</v>
      </c>
      <c r="J36">
        <f t="shared" si="3"/>
        <v>-7543.0093502500022</v>
      </c>
      <c r="K36">
        <f>('Input-Graph'!$N$6 - ((2*'Input-Graph'!A36/'Input-Graph'!$N$8) + 'Input-Graph'!$N$9))*'Input-Graph'!$N$7</f>
        <v>1499930</v>
      </c>
    </row>
    <row r="37" spans="1:11">
      <c r="A37" s="5">
        <f xml:space="preserve"> 'Input-Graph'!$K$16 + 'Input-Graph'!$K$22/'Input-Graph'!A37</f>
        <v>4961.4931774597881</v>
      </c>
      <c r="B37">
        <f xml:space="preserve"> SQRT('Input-Graph'!$K$16/(2*PI())) * 'Input-Graph'!$K$22 * EXP(J37/(2*'Input-Graph'!$K$16)) / ('Input-Graph'!A37*A37)</f>
        <v>1.7866515050987308</v>
      </c>
      <c r="C37">
        <f t="shared" si="4"/>
        <v>-2.5953451332370134</v>
      </c>
      <c r="D37">
        <f xml:space="preserve"> POWER('Input-Graph'!$K$16,1.5) * EXP(J37/(2*'Input-Graph'!$K$16)) / (A37*SQRT(2*PI()))</f>
        <v>1.3423190438306984</v>
      </c>
      <c r="E37">
        <f t="shared" si="5"/>
        <v>-1.253026089406315</v>
      </c>
      <c r="F37" s="7">
        <f xml:space="preserve"> I37 * NORMDIST(-I37*SQRT(A37)/'Input-Graph'!$K$16,0,1,1)</f>
        <v>0.17591394436590269</v>
      </c>
      <c r="G37" s="7">
        <f xml:space="preserve"> - (  'Input-Graph'!$K$16*EXP(Intermediate!J37*Intermediate!A37/(2*'Input-Graph'!$K$16*'Input-Graph'!$K$16)  )/SQRT(2*PI()*Intermediate!A37)  )</f>
        <v>-0.19380012681466163</v>
      </c>
      <c r="H37">
        <f t="shared" si="6"/>
        <v>0.51573923324365689</v>
      </c>
      <c r="I37">
        <f>'Input-Graph'!$K$15 - 'Input-Graph'!$N$16/Intermediate!K37</f>
        <v>86.850500000000011</v>
      </c>
      <c r="J37">
        <f t="shared" si="3"/>
        <v>-7543.0093502500022</v>
      </c>
      <c r="K37">
        <f>('Input-Graph'!$N$6 - ((2*'Input-Graph'!A37/'Input-Graph'!$N$8) + 'Input-Graph'!$N$9))*'Input-Graph'!$N$7</f>
        <v>1499928</v>
      </c>
    </row>
    <row r="38" spans="1:11">
      <c r="A38" s="5">
        <f xml:space="preserve"> 'Input-Graph'!$K$16 + 'Input-Graph'!$K$22/'Input-Graph'!A38</f>
        <v>4884.9248697478415</v>
      </c>
      <c r="B38">
        <f xml:space="preserve"> SQRT('Input-Graph'!$K$16/(2*PI())) * 'Input-Graph'!$K$22 * EXP(J38/(2*'Input-Graph'!$K$16)) / ('Input-Graph'!A38*A38)</f>
        <v>1.7656114481201395</v>
      </c>
      <c r="C38">
        <f t="shared" si="4"/>
        <v>-2.5953451332370134</v>
      </c>
      <c r="D38">
        <f xml:space="preserve"> POWER('Input-Graph'!$K$16,1.5) * EXP(J38/(2*'Input-Graph'!$K$16)) / (A38*SQRT(2*PI()))</f>
        <v>1.3633591008092902</v>
      </c>
      <c r="E38">
        <f t="shared" si="5"/>
        <v>-1.2319860324277232</v>
      </c>
      <c r="F38" s="7">
        <f xml:space="preserve"> I38 * NORMDIST(-I38*SQRT(A38)/'Input-Graph'!$K$16,0,1,1)</f>
        <v>0.18871962774537787</v>
      </c>
      <c r="G38" s="7">
        <f xml:space="preserve"> - (  'Input-Graph'!$K$16*EXP(Intermediate!J38*Intermediate!A38/(2*'Input-Graph'!$K$16*'Input-Graph'!$K$16)  )/SQRT(2*PI()*Intermediate!A38)  )</f>
        <v>-0.20816821006716046</v>
      </c>
      <c r="H38">
        <f t="shared" si="6"/>
        <v>0.51417683337063369</v>
      </c>
      <c r="I38">
        <f>'Input-Graph'!$K$15 - 'Input-Graph'!$N$16/Intermediate!K38</f>
        <v>86.850500000000011</v>
      </c>
      <c r="J38">
        <f t="shared" si="3"/>
        <v>-7543.0093502500022</v>
      </c>
      <c r="K38">
        <f>('Input-Graph'!$N$6 - ((2*'Input-Graph'!A38/'Input-Graph'!$N$8) + 'Input-Graph'!$N$9))*'Input-Graph'!$N$7</f>
        <v>1499926</v>
      </c>
    </row>
    <row r="39" spans="1:11">
      <c r="A39" s="5">
        <f xml:space="preserve"> 'Input-Graph'!$K$16 + 'Input-Graph'!$K$22/'Input-Graph'!A39</f>
        <v>4812.3864729681045</v>
      </c>
      <c r="B39">
        <f xml:space="preserve"> SQRT('Input-Graph'!$K$16/(2*PI())) * 'Input-Graph'!$K$22 * EXP(J39/(2*'Input-Graph'!$K$16)) / ('Input-Graph'!A39*A39)</f>
        <v>1.7450611693835325</v>
      </c>
      <c r="C39">
        <f t="shared" si="4"/>
        <v>-2.5953451332370134</v>
      </c>
      <c r="D39">
        <f xml:space="preserve"> POWER('Input-Graph'!$K$16,1.5) * EXP(J39/(2*'Input-Graph'!$K$16)) / (A39*SQRT(2*PI()))</f>
        <v>1.3839093795458968</v>
      </c>
      <c r="E39">
        <f t="shared" si="5"/>
        <v>-1.2114357536911167</v>
      </c>
      <c r="F39" s="7">
        <f xml:space="preserve"> I39 * NORMDIST(-I39*SQRT(A39)/'Input-Graph'!$K$16,0,1,1)</f>
        <v>0.20172672392721966</v>
      </c>
      <c r="G39" s="7">
        <f xml:space="preserve"> - (  'Input-Graph'!$K$16*EXP(Intermediate!J39*Intermediate!A39/(2*'Input-Graph'!$K$16*'Input-Graph'!$K$16)  )/SQRT(2*PI()*Intermediate!A39)  )</f>
        <v>-0.22278666616474246</v>
      </c>
      <c r="H39">
        <f t="shared" si="6"/>
        <v>0.51256547345489301</v>
      </c>
      <c r="I39">
        <f>'Input-Graph'!$K$15 - 'Input-Graph'!$N$16/Intermediate!K39</f>
        <v>86.850500000000011</v>
      </c>
      <c r="J39">
        <f t="shared" si="3"/>
        <v>-7543.0093502500022</v>
      </c>
      <c r="K39">
        <f>('Input-Graph'!$N$6 - ((2*'Input-Graph'!A39/'Input-Graph'!$N$8) + 'Input-Graph'!$N$9))*'Input-Graph'!$N$7</f>
        <v>1499924</v>
      </c>
    </row>
    <row r="40" spans="1:11">
      <c r="A40" s="5">
        <f xml:space="preserve"> 'Input-Graph'!$K$16 + 'Input-Graph'!$K$22/'Input-Graph'!A40</f>
        <v>4743.567993971943</v>
      </c>
      <c r="B40">
        <f xml:space="preserve"> SQRT('Input-Graph'!$K$16/(2*PI())) * 'Input-Graph'!$K$22 * EXP(J40/(2*'Input-Graph'!$K$16)) / ('Input-Graph'!A40*A40)</f>
        <v>1.7249837637913918</v>
      </c>
      <c r="C40">
        <f t="shared" si="4"/>
        <v>-2.5953451332370134</v>
      </c>
      <c r="D40">
        <f xml:space="preserve"> POWER('Input-Graph'!$K$16,1.5) * EXP(J40/(2*'Input-Graph'!$K$16)) / (A40*SQRT(2*PI()))</f>
        <v>1.403986785138037</v>
      </c>
      <c r="E40">
        <f t="shared" si="5"/>
        <v>-1.1913583480989764</v>
      </c>
      <c r="F40" s="7">
        <f xml:space="preserve"> I40 * NORMDIST(-I40*SQRT(A40)/'Input-Graph'!$K$16,0,1,1)</f>
        <v>0.21491085455983328</v>
      </c>
      <c r="G40" s="7">
        <f xml:space="preserve"> - (  'Input-Graph'!$K$16*EXP(Intermediate!J40*Intermediate!A40/(2*'Input-Graph'!$K$16*'Input-Graph'!$K$16)  )/SQRT(2*PI()*Intermediate!A40)  )</f>
        <v>-0.23762823463571583</v>
      </c>
      <c r="H40">
        <f t="shared" si="6"/>
        <v>0.51090803561653286</v>
      </c>
      <c r="I40">
        <f>'Input-Graph'!$K$15 - 'Input-Graph'!$N$16/Intermediate!K40</f>
        <v>86.850500000000011</v>
      </c>
      <c r="J40">
        <f t="shared" si="3"/>
        <v>-7543.0093502500022</v>
      </c>
      <c r="K40">
        <f>('Input-Graph'!$N$6 - ((2*'Input-Graph'!A40/'Input-Graph'!$N$8) + 'Input-Graph'!$N$9))*'Input-Graph'!$N$7</f>
        <v>1499922</v>
      </c>
    </row>
    <row r="41" spans="1:11">
      <c r="A41" s="5">
        <f xml:space="preserve"> 'Input-Graph'!$K$16 + 'Input-Graph'!$K$22/'Input-Graph'!A41</f>
        <v>4678.1904389255888</v>
      </c>
      <c r="B41">
        <f xml:space="preserve"> SQRT('Input-Graph'!$K$16/(2*PI())) * 'Input-Graph'!$K$22 * EXP(J41/(2*'Input-Graph'!$K$16)) / ('Input-Graph'!A41*A41)</f>
        <v>1.7053630953880781</v>
      </c>
      <c r="C41">
        <f t="shared" si="4"/>
        <v>-2.5953451332370134</v>
      </c>
      <c r="D41">
        <f xml:space="preserve"> POWER('Input-Graph'!$K$16,1.5) * EXP(J41/(2*'Input-Graph'!$K$16)) / (A41*SQRT(2*PI()))</f>
        <v>1.4236074535413517</v>
      </c>
      <c r="E41">
        <f t="shared" si="5"/>
        <v>-1.1717376796956618</v>
      </c>
      <c r="F41" s="7">
        <f xml:space="preserve"> I41 * NORMDIST(-I41*SQRT(A41)/'Input-Graph'!$K$16,0,1,1)</f>
        <v>0.22824907940882108</v>
      </c>
      <c r="G41" s="7">
        <f xml:space="preserve"> - (  'Input-Graph'!$K$16*EXP(Intermediate!J41*Intermediate!A41/(2*'Input-Graph'!$K$16*'Input-Graph'!$K$16)  )/SQRT(2*PI()*Intermediate!A41)  )</f>
        <v>-0.25266713930575052</v>
      </c>
      <c r="H41">
        <f t="shared" si="6"/>
        <v>0.50920735579548682</v>
      </c>
      <c r="I41">
        <f>'Input-Graph'!$K$15 - 'Input-Graph'!$N$16/Intermediate!K41</f>
        <v>86.850500000000011</v>
      </c>
      <c r="J41">
        <f t="shared" si="3"/>
        <v>-7543.0093502500022</v>
      </c>
      <c r="K41">
        <f>('Input-Graph'!$N$6 - ((2*'Input-Graph'!A41/'Input-Graph'!$N$8) + 'Input-Graph'!$N$9))*'Input-Graph'!$N$7</f>
        <v>1499920</v>
      </c>
    </row>
    <row r="42" spans="1:11">
      <c r="A42" s="5">
        <f xml:space="preserve"> 'Input-Graph'!$K$16 + 'Input-Graph'!$K$22/'Input-Graph'!A42</f>
        <v>4616.0020329058871</v>
      </c>
      <c r="B42">
        <f xml:space="preserve"> SQRT('Input-Graph'!$K$16/(2*PI())) * 'Input-Graph'!$K$22 * EXP(J42/(2*'Input-Graph'!$K$16)) / ('Input-Graph'!A42*A42)</f>
        <v>1.6861837541091114</v>
      </c>
      <c r="C42">
        <f t="shared" si="4"/>
        <v>-2.5953451332370134</v>
      </c>
      <c r="D42">
        <f xml:space="preserve"> POWER('Input-Graph'!$K$16,1.5) * EXP(J42/(2*'Input-Graph'!$K$16)) / (A42*SQRT(2*PI()))</f>
        <v>1.4427867948203179</v>
      </c>
      <c r="E42">
        <f t="shared" si="5"/>
        <v>-1.1525583384166955</v>
      </c>
      <c r="F42" s="7">
        <f xml:space="preserve"> I42 * NORMDIST(-I42*SQRT(A42)/'Input-Graph'!$K$16,0,1,1)</f>
        <v>0.24171987078223137</v>
      </c>
      <c r="G42" s="7">
        <f xml:space="preserve"> - (  'Input-Graph'!$K$16*EXP(Intermediate!J42*Intermediate!A42/(2*'Input-Graph'!$K$16*'Input-Graph'!$K$16)  )/SQRT(2*PI()*Intermediate!A42)  )</f>
        <v>-0.26787907568632452</v>
      </c>
      <c r="H42">
        <f t="shared" si="6"/>
        <v>0.50746621078832266</v>
      </c>
      <c r="I42">
        <f>'Input-Graph'!$K$15 - 'Input-Graph'!$N$16/Intermediate!K42</f>
        <v>86.850500000000011</v>
      </c>
      <c r="J42">
        <f t="shared" si="3"/>
        <v>-7543.0093502500022</v>
      </c>
      <c r="K42">
        <f>('Input-Graph'!$N$6 - ((2*'Input-Graph'!A42/'Input-Graph'!$N$8) + 'Input-Graph'!$N$9))*'Input-Graph'!$N$7</f>
        <v>1499918</v>
      </c>
    </row>
    <row r="43" spans="1:11">
      <c r="A43" s="5">
        <f xml:space="preserve"> 'Input-Graph'!$K$16 + 'Input-Graph'!$K$22/'Input-Graph'!A43</f>
        <v>4556.7749795537893</v>
      </c>
      <c r="B43">
        <f xml:space="preserve"> SQRT('Input-Graph'!$K$16/(2*PI())) * 'Input-Graph'!$K$22 * EXP(J43/(2*'Input-Graph'!$K$16)) / ('Input-Graph'!A43*A43)</f>
        <v>1.6674310154165173</v>
      </c>
      <c r="C43">
        <f t="shared" si="4"/>
        <v>-2.5953451332370134</v>
      </c>
      <c r="D43">
        <f xml:space="preserve"> POWER('Input-Graph'!$K$16,1.5) * EXP(J43/(2*'Input-Graph'!$K$16)) / (A43*SQRT(2*PI()))</f>
        <v>1.4615395335129124</v>
      </c>
      <c r="E43">
        <f t="shared" si="5"/>
        <v>-1.133805599724101</v>
      </c>
      <c r="F43" s="7">
        <f xml:space="preserve"> I43 * NORMDIST(-I43*SQRT(A43)/'Input-Graph'!$K$16,0,1,1)</f>
        <v>0.25530307634850924</v>
      </c>
      <c r="G43" s="7">
        <f xml:space="preserve"> - (  'Input-Graph'!$K$16*EXP(Intermediate!J43*Intermediate!A43/(2*'Input-Graph'!$K$16*'Input-Graph'!$K$16)  )/SQRT(2*PI()*Intermediate!A43)  )</f>
        <v>-0.28324118410767363</v>
      </c>
      <c r="H43">
        <f t="shared" si="6"/>
        <v>0.50568730793325189</v>
      </c>
      <c r="I43">
        <f>'Input-Graph'!$K$15 - 'Input-Graph'!$N$16/Intermediate!K43</f>
        <v>86.850500000000011</v>
      </c>
      <c r="J43">
        <f t="shared" si="3"/>
        <v>-7543.0093502500022</v>
      </c>
      <c r="K43">
        <f>('Input-Graph'!$N$6 - ((2*'Input-Graph'!A43/'Input-Graph'!$N$8) + 'Input-Graph'!$N$9))*'Input-Graph'!$N$7</f>
        <v>1499916</v>
      </c>
    </row>
    <row r="44" spans="1:11">
      <c r="A44" s="5">
        <f xml:space="preserve"> 'Input-Graph'!$K$16 + 'Input-Graph'!$K$22/'Input-Graph'!A44</f>
        <v>4500.3026728692321</v>
      </c>
      <c r="B44">
        <f xml:space="preserve"> SQRT('Input-Graph'!$K$16/(2*PI())) * 'Input-Graph'!$K$22 * EXP(J44/(2*'Input-Graph'!$K$16)) / ('Input-Graph'!A44*A44)</f>
        <v>1.6490908025980036</v>
      </c>
      <c r="C44">
        <f t="shared" si="4"/>
        <v>-2.5953451332370134</v>
      </c>
      <c r="D44">
        <f xml:space="preserve"> POWER('Input-Graph'!$K$16,1.5) * EXP(J44/(2*'Input-Graph'!$K$16)) / (A44*SQRT(2*PI()))</f>
        <v>1.4798797463314257</v>
      </c>
      <c r="E44">
        <f t="shared" si="5"/>
        <v>-1.1154653869055877</v>
      </c>
      <c r="F44" s="7">
        <f xml:space="preserve"> I44 * NORMDIST(-I44*SQRT(A44)/'Input-Graph'!$K$16,0,1,1)</f>
        <v>0.26897987342471585</v>
      </c>
      <c r="G44" s="7">
        <f xml:space="preserve"> - (  'Input-Graph'!$K$16*EXP(Intermediate!J44*Intermediate!A44/(2*'Input-Graph'!$K$16*'Input-Graph'!$K$16)  )/SQRT(2*PI()*Intermediate!A44)  )</f>
        <v>-0.29873201204023042</v>
      </c>
      <c r="H44">
        <f t="shared" si="6"/>
        <v>0.50387327707690122</v>
      </c>
      <c r="I44">
        <f>'Input-Graph'!$K$15 - 'Input-Graph'!$N$16/Intermediate!K44</f>
        <v>86.850500000000011</v>
      </c>
      <c r="J44">
        <f t="shared" si="3"/>
        <v>-7543.0093502500022</v>
      </c>
      <c r="K44">
        <f>('Input-Graph'!$N$6 - ((2*'Input-Graph'!A44/'Input-Graph'!$N$8) + 'Input-Graph'!$N$9))*'Input-Graph'!$N$7</f>
        <v>1499914</v>
      </c>
    </row>
    <row r="45" spans="1:11">
      <c r="A45" s="5">
        <f xml:space="preserve"> 'Input-Graph'!$K$16 + 'Input-Graph'!$K$22/'Input-Graph'!A45</f>
        <v>4446.3972892157908</v>
      </c>
      <c r="B45">
        <f xml:space="preserve"> SQRT('Input-Graph'!$K$16/(2*PI())) * 'Input-Graph'!$K$22 * EXP(J45/(2*'Input-Graph'!$K$16)) / ('Input-Graph'!A45*A45)</f>
        <v>1.6311496515271278</v>
      </c>
      <c r="C45">
        <f t="shared" si="4"/>
        <v>-2.5953451332370134</v>
      </c>
      <c r="D45">
        <f xml:space="preserve"> POWER('Input-Graph'!$K$16,1.5) * EXP(J45/(2*'Input-Graph'!$K$16)) / (A45*SQRT(2*PI()))</f>
        <v>1.4978208974023013</v>
      </c>
      <c r="E45">
        <f t="shared" si="5"/>
        <v>-1.0975242358347121</v>
      </c>
      <c r="F45" s="7">
        <f xml:space="preserve"> I45 * NORMDIST(-I45*SQRT(A45)/'Input-Graph'!$K$16,0,1,1)</f>
        <v>0.2827327172308301</v>
      </c>
      <c r="G45" s="7">
        <f xml:space="preserve"> - (  'Input-Graph'!$K$16*EXP(Intermediate!J45*Intermediate!A45/(2*'Input-Graph'!$K$16*'Input-Graph'!$K$16)  )/SQRT(2*PI()*Intermediate!A45)  )</f>
        <v>-0.31433146842776605</v>
      </c>
      <c r="H45">
        <f t="shared" si="6"/>
        <v>0.50202666449547961</v>
      </c>
      <c r="I45">
        <f>'Input-Graph'!$K$15 - 'Input-Graph'!$N$16/Intermediate!K45</f>
        <v>86.850500000000011</v>
      </c>
      <c r="J45">
        <f t="shared" si="3"/>
        <v>-7543.0093502500022</v>
      </c>
      <c r="K45">
        <f>('Input-Graph'!$N$6 - ((2*'Input-Graph'!A45/'Input-Graph'!$N$8) + 'Input-Graph'!$N$9))*'Input-Graph'!$N$7</f>
        <v>1499912</v>
      </c>
    </row>
    <row r="46" spans="1:11">
      <c r="A46" s="5">
        <f xml:space="preserve"> 'Input-Graph'!$K$16 + 'Input-Graph'!$K$22/'Input-Graph'!A46</f>
        <v>4394.8877003913913</v>
      </c>
      <c r="B46">
        <f xml:space="preserve"> SQRT('Input-Graph'!$K$16/(2*PI())) * 'Input-Graph'!$K$22 * EXP(J46/(2*'Input-Graph'!$K$16)) / ('Input-Graph'!A46*A46)</f>
        <v>1.6135946776990329</v>
      </c>
      <c r="C46">
        <f t="shared" si="4"/>
        <v>-2.5953451332370134</v>
      </c>
      <c r="D46">
        <f xml:space="preserve"> POWER('Input-Graph'!$K$16,1.5) * EXP(J46/(2*'Input-Graph'!$K$16)) / (A46*SQRT(2*PI()))</f>
        <v>1.515375871230396</v>
      </c>
      <c r="E46">
        <f t="shared" si="5"/>
        <v>-1.0799692620066175</v>
      </c>
      <c r="F46" s="7">
        <f xml:space="preserve"> I46 * NORMDIST(-I46*SQRT(A46)/'Input-Graph'!$K$16,0,1,1)</f>
        <v>0.29654528512082112</v>
      </c>
      <c r="G46" s="7">
        <f xml:space="preserve"> - (  'Input-Graph'!$K$16*EXP(Intermediate!J46*Intermediate!A46/(2*'Input-Graph'!$K$16*'Input-Graph'!$K$16)  )/SQRT(2*PI()*Intermediate!A46)  )</f>
        <v>-0.33002077233186439</v>
      </c>
      <c r="H46">
        <f t="shared" si="6"/>
        <v>0.50014992848137219</v>
      </c>
      <c r="I46">
        <f>'Input-Graph'!$K$15 - 'Input-Graph'!$N$16/Intermediate!K46</f>
        <v>86.850500000000011</v>
      </c>
      <c r="J46">
        <f t="shared" si="3"/>
        <v>-7543.0093502500022</v>
      </c>
      <c r="K46">
        <f>('Input-Graph'!$N$6 - ((2*'Input-Graph'!A46/'Input-Graph'!$N$8) + 'Input-Graph'!$N$9))*'Input-Graph'!$N$7</f>
        <v>1499910</v>
      </c>
    </row>
    <row r="47" spans="1:11">
      <c r="A47" s="5">
        <f xml:space="preserve"> 'Input-Graph'!$K$16 + 'Input-Graph'!$K$22/'Input-Graph'!A47</f>
        <v>4345.617658907182</v>
      </c>
      <c r="B47">
        <f xml:space="preserve"> SQRT('Input-Graph'!$K$16/(2*PI())) * 'Input-Graph'!$K$22 * EXP(J47/(2*'Input-Graph'!$K$16)) / ('Input-Graph'!A47*A47)</f>
        <v>1.596413545372158</v>
      </c>
      <c r="C47">
        <f t="shared" si="4"/>
        <v>-2.5953451332370134</v>
      </c>
      <c r="D47">
        <f xml:space="preserve"> POWER('Input-Graph'!$K$16,1.5) * EXP(J47/(2*'Input-Graph'!$K$16)) / (A47*SQRT(2*PI()))</f>
        <v>1.5325570035572715</v>
      </c>
      <c r="E47">
        <f t="shared" si="5"/>
        <v>-1.0627881296797419</v>
      </c>
      <c r="F47" s="7">
        <f xml:space="preserve"> I47 * NORMDIST(-I47*SQRT(A47)/'Input-Graph'!$K$16,0,1,1)</f>
        <v>0.31040241839654986</v>
      </c>
      <c r="G47" s="7">
        <f xml:space="preserve"> - (  'Input-Graph'!$K$16*EXP(Intermediate!J47*Intermediate!A47/(2*'Input-Graph'!$K$16*'Input-Graph'!$K$16)  )/SQRT(2*PI()*Intermediate!A47)  )</f>
        <v>-0.34578239774835934</v>
      </c>
      <c r="H47">
        <f t="shared" si="6"/>
        <v>0.49824543634060664</v>
      </c>
      <c r="I47">
        <f>'Input-Graph'!$K$15 - 'Input-Graph'!$N$16/Intermediate!K47</f>
        <v>86.850500000000011</v>
      </c>
      <c r="J47">
        <f t="shared" si="3"/>
        <v>-7543.0093502500022</v>
      </c>
      <c r="K47">
        <f>('Input-Graph'!$N$6 - ((2*'Input-Graph'!A47/'Input-Graph'!$N$8) + 'Input-Graph'!$N$9))*'Input-Graph'!$N$7</f>
        <v>1499908</v>
      </c>
    </row>
    <row r="48" spans="1:11">
      <c r="A48" s="5">
        <f xml:space="preserve"> 'Input-Graph'!$K$16 + 'Input-Graph'!$K$22/'Input-Graph'!A48</f>
        <v>4298.4442149329407</v>
      </c>
      <c r="B48">
        <f xml:space="preserve"> SQRT('Input-Graph'!$K$16/(2*PI())) * 'Input-Graph'!$K$22 * EXP(J48/(2*'Input-Graph'!$K$16)) / ('Input-Graph'!A48*A48)</f>
        <v>1.5795944386605987</v>
      </c>
      <c r="C48">
        <f t="shared" si="4"/>
        <v>-2.5953451332370134</v>
      </c>
      <c r="D48">
        <f xml:space="preserve"> POWER('Input-Graph'!$K$16,1.5) * EXP(J48/(2*'Input-Graph'!$K$16)) / (A48*SQRT(2*PI()))</f>
        <v>1.5493761102688304</v>
      </c>
      <c r="E48">
        <f t="shared" si="5"/>
        <v>-1.0459690229681831</v>
      </c>
      <c r="F48" s="7">
        <f xml:space="preserve"> I48 * NORMDIST(-I48*SQRT(A48)/'Input-Graph'!$K$16,0,1,1)</f>
        <v>0.32429006297507079</v>
      </c>
      <c r="G48" s="7">
        <f xml:space="preserve"> - (  'Input-Graph'!$K$16*EXP(Intermediate!J48*Intermediate!A48/(2*'Input-Graph'!$K$16*'Input-Graph'!$K$16)  )/SQRT(2*PI()*Intermediate!A48)  )</f>
        <v>-0.36160001609005565</v>
      </c>
      <c r="H48">
        <f t="shared" si="6"/>
        <v>0.49631546257743075</v>
      </c>
      <c r="I48">
        <f>'Input-Graph'!$K$15 - 'Input-Graph'!$N$16/Intermediate!K48</f>
        <v>86.850500000000011</v>
      </c>
      <c r="J48">
        <f t="shared" si="3"/>
        <v>-7543.0093502500022</v>
      </c>
      <c r="K48">
        <f>('Input-Graph'!$N$6 - ((2*'Input-Graph'!A48/'Input-Graph'!$N$8) + 'Input-Graph'!$N$9))*'Input-Graph'!$N$7</f>
        <v>1499906</v>
      </c>
    </row>
    <row r="49" spans="1:11">
      <c r="A49" s="5">
        <f xml:space="preserve"> 'Input-Graph'!$K$16 + 'Input-Graph'!$K$22/'Input-Graph'!A49</f>
        <v>4253.2363311242916</v>
      </c>
      <c r="B49">
        <f xml:space="preserve"> SQRT('Input-Graph'!$K$16/(2*PI())) * 'Input-Graph'!$K$22 * EXP(J49/(2*'Input-Graph'!$K$16)) / ('Input-Graph'!A49*A49)</f>
        <v>1.5631260344347715</v>
      </c>
      <c r="C49">
        <f t="shared" si="4"/>
        <v>-2.5953451332370134</v>
      </c>
      <c r="D49">
        <f xml:space="preserve"> POWER('Input-Graph'!$K$16,1.5) * EXP(J49/(2*'Input-Graph'!$K$16)) / (A49*SQRT(2*PI()))</f>
        <v>1.5658445144946578</v>
      </c>
      <c r="E49">
        <f t="shared" si="5"/>
        <v>-1.0295006187423557</v>
      </c>
      <c r="F49" s="7">
        <f xml:space="preserve"> I49 * NORMDIST(-I49*SQRT(A49)/'Input-Graph'!$K$16,0,1,1)</f>
        <v>0.33819520990658281</v>
      </c>
      <c r="G49" s="7">
        <f xml:space="preserve"> - (  'Input-Graph'!$K$16*EXP(Intermediate!J49*Intermediate!A49/(2*'Input-Graph'!$K$16*'Input-Graph'!$K$16)  )/SQRT(2*PI()*Intermediate!A49)  )</f>
        <v>-0.37745843752587788</v>
      </c>
      <c r="H49">
        <f t="shared" si="6"/>
        <v>0.49436218807312077</v>
      </c>
      <c r="I49">
        <f>'Input-Graph'!$K$15 - 'Input-Graph'!$N$16/Intermediate!K49</f>
        <v>86.850500000000011</v>
      </c>
      <c r="J49">
        <f t="shared" si="3"/>
        <v>-7543.0093502500022</v>
      </c>
      <c r="K49">
        <f>('Input-Graph'!$N$6 - ((2*'Input-Graph'!A49/'Input-Graph'!$N$8) + 'Input-Graph'!$N$9))*'Input-Graph'!$N$7</f>
        <v>1499904</v>
      </c>
    </row>
    <row r="50" spans="1:11">
      <c r="A50" s="5">
        <f xml:space="preserve"> 'Input-Graph'!$K$16 + 'Input-Graph'!$K$22/'Input-Graph'!A50</f>
        <v>4209.8736670629351</v>
      </c>
      <c r="B50">
        <f xml:space="preserve"> SQRT('Input-Graph'!$K$16/(2*PI())) * 'Input-Graph'!$K$22 * EXP(J50/(2*'Input-Graph'!$K$16)) / ('Input-Graph'!A50*A50)</f>
        <v>1.5469974768997607</v>
      </c>
      <c r="C50">
        <f t="shared" si="4"/>
        <v>-2.5953451332370134</v>
      </c>
      <c r="D50">
        <f xml:space="preserve"> POWER('Input-Graph'!$K$16,1.5) * EXP(J50/(2*'Input-Graph'!$K$16)) / (A50*SQRT(2*PI()))</f>
        <v>1.5819730720296683</v>
      </c>
      <c r="E50">
        <f t="shared" si="5"/>
        <v>-1.0133720612073451</v>
      </c>
      <c r="F50" s="7">
        <f xml:space="preserve"> I50 * NORMDIST(-I50*SQRT(A50)/'Input-Graph'!$K$16,0,1,1)</f>
        <v>0.35210583651158311</v>
      </c>
      <c r="G50" s="7">
        <f xml:space="preserve"> - (  'Input-Graph'!$K$16*EXP(Intermediate!J50*Intermediate!A50/(2*'Input-Graph'!$K$16*'Input-Graph'!$K$16)  )/SQRT(2*PI()*Intermediate!A50)  )</f>
        <v>-0.3933435521150227</v>
      </c>
      <c r="H50">
        <f t="shared" si="6"/>
        <v>0.49238770008897603</v>
      </c>
      <c r="I50">
        <f>'Input-Graph'!$K$15 - 'Input-Graph'!$N$16/Intermediate!K50</f>
        <v>86.850500000000011</v>
      </c>
      <c r="J50">
        <f t="shared" si="3"/>
        <v>-7543.0093502500022</v>
      </c>
      <c r="K50">
        <f>('Input-Graph'!$N$6 - ((2*'Input-Graph'!A50/'Input-Graph'!$N$8) + 'Input-Graph'!$N$9))*'Input-Graph'!$N$7</f>
        <v>1499902</v>
      </c>
    </row>
    <row r="51" spans="1:11">
      <c r="A51" s="5">
        <f xml:space="preserve"> 'Input-Graph'!$K$16 + 'Input-Graph'!$K$22/'Input-Graph'!A51</f>
        <v>4168.2455095640316</v>
      </c>
      <c r="B51">
        <f xml:space="preserve"> SQRT('Input-Graph'!$K$16/(2*PI())) * 'Input-Graph'!$K$22 * EXP(J51/(2*'Input-Graph'!$K$16)) / ('Input-Graph'!A51*A51)</f>
        <v>1.5311983537314231</v>
      </c>
      <c r="C51">
        <f t="shared" si="4"/>
        <v>-2.5953451332370134</v>
      </c>
      <c r="D51">
        <f xml:space="preserve"> POWER('Input-Graph'!$K$16,1.5) * EXP(J51/(2*'Input-Graph'!$K$16)) / (A51*SQRT(2*PI()))</f>
        <v>1.5977721951980066</v>
      </c>
      <c r="E51">
        <f t="shared" si="5"/>
        <v>-0.99757293803900682</v>
      </c>
      <c r="F51" s="7">
        <f xml:space="preserve"> I51 * NORMDIST(-I51*SQRT(A51)/'Input-Graph'!$K$16,0,1,1)</f>
        <v>0.36601084872434542</v>
      </c>
      <c r="G51" s="7">
        <f xml:space="preserve"> - (  'Input-Graph'!$K$16*EXP(Intermediate!J51*Intermediate!A51/(2*'Input-Graph'!$K$16*'Input-Graph'!$K$16)  )/SQRT(2*PI()*Intermediate!A51)  )</f>
        <v>-0.40924227146756809</v>
      </c>
      <c r="H51">
        <f t="shared" si="6"/>
        <v>0.49039399294919361</v>
      </c>
      <c r="I51">
        <f>'Input-Graph'!$K$15 - 'Input-Graph'!$N$16/Intermediate!K51</f>
        <v>86.850500000000011</v>
      </c>
      <c r="J51">
        <f t="shared" si="3"/>
        <v>-7543.0093502500022</v>
      </c>
      <c r="K51">
        <f>('Input-Graph'!$N$6 - ((2*'Input-Graph'!A51/'Input-Graph'!$N$8) + 'Input-Graph'!$N$9))*'Input-Graph'!$N$7</f>
        <v>1499900</v>
      </c>
    </row>
    <row r="52" spans="1:11">
      <c r="A52" s="5">
        <f xml:space="preserve"> 'Input-Graph'!$K$16 + 'Input-Graph'!$K$22/'Input-Graph'!A52</f>
        <v>4128.249828829792</v>
      </c>
      <c r="B52">
        <f xml:space="preserve"> SQRT('Input-Graph'!$K$16/(2*PI())) * 'Input-Graph'!$K$22 * EXP(J52/(2*'Input-Graph'!$K$16)) / ('Input-Graph'!A52*A52)</f>
        <v>1.5157186736600019</v>
      </c>
      <c r="C52">
        <f t="shared" si="4"/>
        <v>-2.5953451332370134</v>
      </c>
      <c r="D52">
        <f xml:space="preserve"> POWER('Input-Graph'!$K$16,1.5) * EXP(J52/(2*'Input-Graph'!$K$16)) / (A52*SQRT(2*PI()))</f>
        <v>1.6132518752694278</v>
      </c>
      <c r="E52">
        <f t="shared" si="5"/>
        <v>-0.98209325796758562</v>
      </c>
      <c r="F52" s="7">
        <f xml:space="preserve"> I52 * NORMDIST(-I52*SQRT(A52)/'Input-Graph'!$K$16,0,1,1)</f>
        <v>0.37990002507869131</v>
      </c>
      <c r="G52" s="7">
        <f xml:space="preserve"> - (  'Input-Graph'!$K$16*EXP(Intermediate!J52*Intermediate!A52/(2*'Input-Graph'!$K$16*'Input-Graph'!$K$16)  )/SQRT(2*PI()*Intermediate!A52)  )</f>
        <v>-0.4251424714930977</v>
      </c>
      <c r="H52">
        <f t="shared" si="6"/>
        <v>0.48838296927800984</v>
      </c>
      <c r="I52">
        <f>'Input-Graph'!$K$15 - 'Input-Graph'!$N$16/Intermediate!K52</f>
        <v>86.850500000000011</v>
      </c>
      <c r="J52">
        <f t="shared" si="3"/>
        <v>-7543.0093502500022</v>
      </c>
      <c r="K52">
        <f>('Input-Graph'!$N$6 - ((2*'Input-Graph'!A52/'Input-Graph'!$N$8) + 'Input-Graph'!$N$9))*'Input-Graph'!$N$7</f>
        <v>1499898</v>
      </c>
    </row>
    <row r="53" spans="1:11">
      <c r="A53" s="5">
        <f xml:space="preserve"> 'Input-Graph'!$K$16 + 'Input-Graph'!$K$22/'Input-Graph'!A53</f>
        <v>4089.7924435084078</v>
      </c>
      <c r="B53">
        <f xml:space="preserve"> SQRT('Input-Graph'!$K$16/(2*PI())) * 'Input-Graph'!$K$22 * EXP(J53/(2*'Input-Graph'!$K$16)) / ('Input-Graph'!A53*A53)</f>
        <v>1.5005488453998517</v>
      </c>
      <c r="C53">
        <f t="shared" si="4"/>
        <v>-2.5953451332370134</v>
      </c>
      <c r="D53">
        <f xml:space="preserve"> POWER('Input-Graph'!$K$16,1.5) * EXP(J53/(2*'Input-Graph'!$K$16)) / (A53*SQRT(2*PI()))</f>
        <v>1.6284217035295776</v>
      </c>
      <c r="E53">
        <f t="shared" si="5"/>
        <v>-0.96692342970743583</v>
      </c>
      <c r="F53" s="7">
        <f xml:space="preserve"> I53 * NORMDIST(-I53*SQRT(A53)/'Input-Graph'!$K$16,0,1,1)</f>
        <v>0.39376396265077163</v>
      </c>
      <c r="G53" s="7">
        <f xml:space="preserve"> - (  'Input-Graph'!$K$16*EXP(Intermediate!J53*Intermediate!A53/(2*'Input-Graph'!$K$16*'Input-Graph'!$K$16)  )/SQRT(2*PI()*Intermediate!A53)  )</f>
        <v>-0.44103293666022525</v>
      </c>
      <c r="H53">
        <f t="shared" si="6"/>
        <v>0.48635644168296222</v>
      </c>
      <c r="I53">
        <f>'Input-Graph'!$K$15 - 'Input-Graph'!$N$16/Intermediate!K53</f>
        <v>86.850500000000011</v>
      </c>
      <c r="J53">
        <f t="shared" si="3"/>
        <v>-7543.0093502500022</v>
      </c>
      <c r="K53">
        <f>('Input-Graph'!$N$6 - ((2*'Input-Graph'!A53/'Input-Graph'!$N$8) + 'Input-Graph'!$N$9))*'Input-Graph'!$N$7</f>
        <v>1499896</v>
      </c>
    </row>
    <row r="54" spans="1:11">
      <c r="A54" s="5">
        <f xml:space="preserve"> 'Input-Graph'!$K$16 + 'Input-Graph'!$K$22/'Input-Graph'!A54</f>
        <v>4052.7862802746231</v>
      </c>
      <c r="B54">
        <f xml:space="preserve"> SQRT('Input-Graph'!$K$16/(2*PI())) * 'Input-Graph'!$K$22 * EXP(J54/(2*'Input-Graph'!$K$16)) / ('Input-Graph'!A54*A54)</f>
        <v>1.4856796578318927</v>
      </c>
      <c r="C54">
        <f t="shared" si="4"/>
        <v>-2.5953451332370134</v>
      </c>
      <c r="D54">
        <f xml:space="preserve"> POWER('Input-Graph'!$K$16,1.5) * EXP(J54/(2*'Input-Graph'!$K$16)) / (A54*SQRT(2*PI()))</f>
        <v>1.6432908910975366</v>
      </c>
      <c r="E54">
        <f t="shared" si="5"/>
        <v>-0.95205424213947687</v>
      </c>
      <c r="F54" s="7">
        <f xml:space="preserve"> I54 * NORMDIST(-I54*SQRT(A54)/'Input-Graph'!$K$16,0,1,1)</f>
        <v>0.40759402517798021</v>
      </c>
      <c r="G54" s="7">
        <f xml:space="preserve"> - (  'Input-Graph'!$K$16*EXP(Intermediate!J54*Intermediate!A54/(2*'Input-Graph'!$K$16*'Input-Graph'!$K$16)  )/SQRT(2*PI()*Intermediate!A54)  )</f>
        <v>-0.45690330607715735</v>
      </c>
      <c r="H54">
        <f t="shared" si="6"/>
        <v>0.48431613479323865</v>
      </c>
      <c r="I54">
        <f>'Input-Graph'!$K$15 - 'Input-Graph'!$N$16/Intermediate!K54</f>
        <v>86.850500000000011</v>
      </c>
      <c r="J54">
        <f t="shared" si="3"/>
        <v>-7543.0093502500022</v>
      </c>
      <c r="K54">
        <f>('Input-Graph'!$N$6 - ((2*'Input-Graph'!A54/'Input-Graph'!$N$8) + 'Input-Graph'!$N$9))*'Input-Graph'!$N$7</f>
        <v>1499894</v>
      </c>
    </row>
    <row r="55" spans="1:11">
      <c r="A55" s="5">
        <f xml:space="preserve"> 'Input-Graph'!$K$16 + 'Input-Graph'!$K$22/'Input-Graph'!A55</f>
        <v>4017.1507156791258</v>
      </c>
      <c r="B55">
        <f xml:space="preserve"> SQRT('Input-Graph'!$K$16/(2*PI())) * 'Input-Graph'!$K$22 * EXP(J55/(2*'Input-Graph'!$K$16)) / ('Input-Graph'!A55*A55)</f>
        <v>1.4711022613527571</v>
      </c>
      <c r="C55">
        <f t="shared" si="4"/>
        <v>-2.5953451332370134</v>
      </c>
      <c r="D55">
        <f xml:space="preserve"> POWER('Input-Graph'!$K$16,1.5) * EXP(J55/(2*'Input-Graph'!$K$16)) / (A55*SQRT(2*PI()))</f>
        <v>1.6578682875766722</v>
      </c>
      <c r="E55">
        <f t="shared" si="5"/>
        <v>-0.93747684566034128</v>
      </c>
      <c r="F55" s="7">
        <f xml:space="preserve"> I55 * NORMDIST(-I55*SQRT(A55)/'Input-Graph'!$K$16,0,1,1)</f>
        <v>0.42138229349430484</v>
      </c>
      <c r="G55" s="7">
        <f xml:space="preserve"> - (  'Input-Graph'!$K$16*EXP(Intermediate!J55*Intermediate!A55/(2*'Input-Graph'!$K$16*'Input-Graph'!$K$16)  )/SQRT(2*PI()*Intermediate!A55)  )</f>
        <v>-0.4727440216122889</v>
      </c>
      <c r="H55">
        <f t="shared" si="6"/>
        <v>0.48226368757443172</v>
      </c>
      <c r="I55">
        <f>'Input-Graph'!$K$15 - 'Input-Graph'!$N$16/Intermediate!K55</f>
        <v>86.850500000000011</v>
      </c>
      <c r="J55">
        <f t="shared" si="3"/>
        <v>-7543.0093502500022</v>
      </c>
      <c r="K55">
        <f>('Input-Graph'!$N$6 - ((2*'Input-Graph'!A55/'Input-Graph'!$N$8) + 'Input-Graph'!$N$9))*'Input-Graph'!$N$7</f>
        <v>1499892</v>
      </c>
    </row>
    <row r="56" spans="1:11">
      <c r="A56" s="5">
        <f xml:space="preserve"> 'Input-Graph'!$K$16 + 'Input-Graph'!$K$22/'Input-Graph'!A56</f>
        <v>3982.8109897961931</v>
      </c>
      <c r="B56">
        <f xml:space="preserve"> SQRT('Input-Graph'!$K$16/(2*PI())) * 'Input-Graph'!$K$22 * EXP(J56/(2*'Input-Graph'!$K$16)) / ('Input-Graph'!A56*A56)</f>
        <v>1.4568081503112729</v>
      </c>
      <c r="C56">
        <f t="shared" si="4"/>
        <v>-2.5953451332370134</v>
      </c>
      <c r="D56">
        <f xml:space="preserve"> POWER('Input-Graph'!$K$16,1.5) * EXP(J56/(2*'Input-Graph'!$K$16)) / (A56*SQRT(2*PI()))</f>
        <v>1.6721623986181564</v>
      </c>
      <c r="E56">
        <f t="shared" si="5"/>
        <v>-0.92318273461885703</v>
      </c>
      <c r="F56" s="7">
        <f xml:space="preserve"> I56 * NORMDIST(-I56*SQRT(A56)/'Input-Graph'!$K$16,0,1,1)</f>
        <v>0.43512151836145352</v>
      </c>
      <c r="G56" s="7">
        <f xml:space="preserve"> - (  'Input-Graph'!$K$16*EXP(Intermediate!J56*Intermediate!A56/(2*'Input-Graph'!$K$16*'Input-Graph'!$K$16)  )/SQRT(2*PI()*Intermediate!A56)  )</f>
        <v>-0.48854627820054436</v>
      </c>
      <c r="H56">
        <f t="shared" si="6"/>
        <v>0.480200655853325</v>
      </c>
      <c r="I56">
        <f>'Input-Graph'!$K$15 - 'Input-Graph'!$N$16/Intermediate!K56</f>
        <v>86.850500000000011</v>
      </c>
      <c r="J56">
        <f t="shared" si="3"/>
        <v>-7543.0093502500022</v>
      </c>
      <c r="K56">
        <f>('Input-Graph'!$N$6 - ((2*'Input-Graph'!A56/'Input-Graph'!$N$8) + 'Input-Graph'!$N$9))*'Input-Graph'!$N$7</f>
        <v>1499890</v>
      </c>
    </row>
    <row r="57" spans="1:11">
      <c r="A57" s="5">
        <f xml:space="preserve"> 'Input-Graph'!$K$16 + 'Input-Graph'!$K$22/'Input-Graph'!A57</f>
        <v>3949.697682694793</v>
      </c>
      <c r="B57">
        <f xml:space="preserve"> SQRT('Input-Graph'!$K$16/(2*PI())) * 'Input-Graph'!$K$22 * EXP(J57/(2*'Input-Graph'!$K$16)) / ('Input-Graph'!A57*A57)</f>
        <v>1.4427891464590394</v>
      </c>
      <c r="C57">
        <f t="shared" si="4"/>
        <v>-2.5953451332370134</v>
      </c>
      <c r="D57">
        <f xml:space="preserve"> POWER('Input-Graph'!$K$16,1.5) * EXP(J57/(2*'Input-Graph'!$K$16)) / (A57*SQRT(2*PI()))</f>
        <v>1.6861814024703901</v>
      </c>
      <c r="E57">
        <f t="shared" si="5"/>
        <v>-0.90916373076662338</v>
      </c>
      <c r="F57" s="7">
        <f xml:space="preserve"> I57 * NORMDIST(-I57*SQRT(A57)/'Input-Graph'!$K$16,0,1,1)</f>
        <v>0.44880507572690059</v>
      </c>
      <c r="G57" s="7">
        <f xml:space="preserve"> - (  'Input-Graph'!$K$16*EXP(Intermediate!J57*Intermediate!A57/(2*'Input-Graph'!$K$16*'Input-Graph'!$K$16)  )/SQRT(2*PI()*Intermediate!A57)  )</f>
        <v>-0.50430197642263985</v>
      </c>
      <c r="H57">
        <f t="shared" si="6"/>
        <v>0.47812851499667686</v>
      </c>
      <c r="I57">
        <f>'Input-Graph'!$K$15 - 'Input-Graph'!$N$16/Intermediate!K57</f>
        <v>86.850500000000011</v>
      </c>
      <c r="J57">
        <f t="shared" si="3"/>
        <v>-7543.0093502500022</v>
      </c>
      <c r="K57">
        <f>('Input-Graph'!$N$6 - ((2*'Input-Graph'!A57/'Input-Graph'!$N$8) + 'Input-Graph'!$N$9))*'Input-Graph'!$N$7</f>
        <v>1499888</v>
      </c>
    </row>
    <row r="58" spans="1:11">
      <c r="A58" s="5">
        <f xml:space="preserve"> 'Input-Graph'!$K$16 + 'Input-Graph'!$K$22/'Input-Graph'!A58</f>
        <v>3917.7462460180041</v>
      </c>
      <c r="B58">
        <f xml:space="preserve"> SQRT('Input-Graph'!$K$16/(2*PI())) * 'Input-Graph'!$K$22 * EXP(J58/(2*'Input-Graph'!$K$16)) / ('Input-Graph'!A58*A58)</f>
        <v>1.4290373833474359</v>
      </c>
      <c r="C58">
        <f t="shared" si="4"/>
        <v>-2.5953451332370134</v>
      </c>
      <c r="D58">
        <f xml:space="preserve"> POWER('Input-Graph'!$K$16,1.5) * EXP(J58/(2*'Input-Graph'!$K$16)) / (A58*SQRT(2*PI()))</f>
        <v>1.6999331655819934</v>
      </c>
      <c r="E58">
        <f t="shared" si="5"/>
        <v>-0.89541196765502007</v>
      </c>
      <c r="F58" s="7">
        <f xml:space="preserve"> I58 * NORMDIST(-I58*SQRT(A58)/'Input-Graph'!$K$16,0,1,1)</f>
        <v>0.46242692440238237</v>
      </c>
      <c r="G58" s="7">
        <f xml:space="preserve"> - (  'Input-Graph'!$K$16*EXP(Intermediate!J58*Intermediate!A58/(2*'Input-Graph'!$K$16*'Input-Graph'!$K$16)  )/SQRT(2*PI()*Intermediate!A58)  )</f>
        <v>-0.52000367739805531</v>
      </c>
      <c r="H58">
        <f t="shared" si="6"/>
        <v>0.47604866269674295</v>
      </c>
      <c r="I58">
        <f>'Input-Graph'!$K$15 - 'Input-Graph'!$N$16/Intermediate!K58</f>
        <v>86.850500000000011</v>
      </c>
      <c r="J58">
        <f t="shared" si="3"/>
        <v>-7543.0093502500022</v>
      </c>
      <c r="K58">
        <f>('Input-Graph'!$N$6 - ((2*'Input-Graph'!A58/'Input-Graph'!$N$8) + 'Input-Graph'!$N$9))*'Input-Graph'!$N$7</f>
        <v>1499886</v>
      </c>
    </row>
    <row r="59" spans="1:11">
      <c r="A59" s="5">
        <f xml:space="preserve"> 'Input-Graph'!$K$16 + 'Input-Graph'!$K$22/'Input-Graph'!A59</f>
        <v>3886.8965830197249</v>
      </c>
      <c r="B59">
        <f xml:space="preserve"> SQRT('Input-Graph'!$K$16/(2*PI())) * 'Input-Graph'!$K$22 * EXP(J59/(2*'Input-Graph'!$K$16)) / ('Input-Graph'!A59*A59)</f>
        <v>1.4155452916085145</v>
      </c>
      <c r="C59">
        <f t="shared" si="4"/>
        <v>-2.5953451332370134</v>
      </c>
      <c r="D59">
        <f xml:space="preserve"> POWER('Input-Graph'!$K$16,1.5) * EXP(J59/(2*'Input-Graph'!$K$16)) / (A59*SQRT(2*PI()))</f>
        <v>1.7134252573209146</v>
      </c>
      <c r="E59">
        <f t="shared" si="5"/>
        <v>-0.88191987591609888</v>
      </c>
      <c r="F59" s="7">
        <f xml:space="preserve"> I59 * NORMDIST(-I59*SQRT(A59)/'Input-Graph'!$K$16,0,1,1)</f>
        <v>0.47598156612776354</v>
      </c>
      <c r="G59" s="7">
        <f xml:space="preserve"> - (  'Input-Graph'!$K$16*EXP(Intermediate!J59*Intermediate!A59/(2*'Input-Graph'!$K$16*'Input-Graph'!$K$16)  )/SQRT(2*PI()*Intermediate!A59)  )</f>
        <v>-0.53564455999611804</v>
      </c>
      <c r="H59">
        <f t="shared" si="6"/>
        <v>0.47396242182406112</v>
      </c>
      <c r="I59">
        <f>'Input-Graph'!$K$15 - 'Input-Graph'!$N$16/Intermediate!K59</f>
        <v>86.850500000000011</v>
      </c>
      <c r="J59">
        <f t="shared" si="3"/>
        <v>-7543.0093502500022</v>
      </c>
      <c r="K59">
        <f>('Input-Graph'!$N$6 - ((2*'Input-Graph'!A59/'Input-Graph'!$N$8) + 'Input-Graph'!$N$9))*'Input-Graph'!$N$7</f>
        <v>1499884</v>
      </c>
    </row>
    <row r="60" spans="1:11">
      <c r="A60" s="5">
        <f xml:space="preserve"> 'Input-Graph'!$K$16 + 'Input-Graph'!$K$22/'Input-Graph'!A60</f>
        <v>3857.0926713095223</v>
      </c>
      <c r="B60">
        <f xml:space="preserve"> SQRT('Input-Graph'!$K$16/(2*PI())) * 'Input-Graph'!$K$22 * EXP(J60/(2*'Input-Graph'!$K$16)) / ('Input-Graph'!A60*A60)</f>
        <v>1.4023055850619035</v>
      </c>
      <c r="C60">
        <f t="shared" si="4"/>
        <v>-2.5953451332370134</v>
      </c>
      <c r="D60">
        <f xml:space="preserve"> POWER('Input-Graph'!$K$16,1.5) * EXP(J60/(2*'Input-Graph'!$K$16)) / (A60*SQRT(2*PI()))</f>
        <v>1.7266649638675262</v>
      </c>
      <c r="E60">
        <f t="shared" si="5"/>
        <v>-0.86868016936948722</v>
      </c>
      <c r="F60" s="7">
        <f xml:space="preserve"> I60 * NORMDIST(-I60*SQRT(A60)/'Input-Graph'!$K$16,0,1,1)</f>
        <v>0.48946400796325024</v>
      </c>
      <c r="G60" s="7">
        <f xml:space="preserve"> - (  'Input-Graph'!$K$16*EXP(Intermediate!J60*Intermediate!A60/(2*'Input-Graph'!$K$16*'Input-Graph'!$K$16)  )/SQRT(2*PI()*Intermediate!A60)  )</f>
        <v>-0.55121838034133619</v>
      </c>
      <c r="H60">
        <f t="shared" si="6"/>
        <v>0.47187104331433027</v>
      </c>
      <c r="I60">
        <f>'Input-Graph'!$K$15 - 'Input-Graph'!$N$16/Intermediate!K60</f>
        <v>86.850500000000011</v>
      </c>
      <c r="J60">
        <f t="shared" si="3"/>
        <v>-7543.0093502500022</v>
      </c>
      <c r="K60">
        <f>('Input-Graph'!$N$6 - ((2*'Input-Graph'!A60/'Input-Graph'!$N$8) + 'Input-Graph'!$N$9))*'Input-Graph'!$N$7</f>
        <v>1499882</v>
      </c>
    </row>
    <row r="61" spans="1:11">
      <c r="A61" s="5">
        <f xml:space="preserve"> 'Input-Graph'!$K$16 + 'Input-Graph'!$K$22/'Input-Graph'!A61</f>
        <v>3828.2822233229936</v>
      </c>
      <c r="B61">
        <f xml:space="preserve"> SQRT('Input-Graph'!$K$16/(2*PI())) * 'Input-Graph'!$K$22 * EXP(J61/(2*'Input-Graph'!$K$16)) / ('Input-Graph'!A61*A61)</f>
        <v>1.3893112475941485</v>
      </c>
      <c r="C61">
        <f t="shared" si="4"/>
        <v>-2.5953451332370134</v>
      </c>
      <c r="D61">
        <f xml:space="preserve"> POWER('Input-Graph'!$K$16,1.5) * EXP(J61/(2*'Input-Graph'!$K$16)) / (A61*SQRT(2*PI()))</f>
        <v>1.739659301335281</v>
      </c>
      <c r="E61">
        <f t="shared" si="5"/>
        <v>-0.85568583190173242</v>
      </c>
      <c r="F61" s="7">
        <f xml:space="preserve"> I61 * NORMDIST(-I61*SQRT(A61)/'Input-Graph'!$K$16,0,1,1)</f>
        <v>0.50286972693781407</v>
      </c>
      <c r="G61" s="7">
        <f xml:space="preserve"> - (  'Input-Graph'!$K$16*EXP(Intermediate!J61*Intermediate!A61/(2*'Input-Graph'!$K$16*'Input-Graph'!$K$16)  )/SQRT(2*PI()*Intermediate!A61)  )</f>
        <v>-0.56671943356756338</v>
      </c>
      <c r="H61">
        <f t="shared" si="6"/>
        <v>0.46977570906266686</v>
      </c>
      <c r="I61">
        <f>'Input-Graph'!$K$15 - 'Input-Graph'!$N$16/Intermediate!K61</f>
        <v>86.850500000000011</v>
      </c>
      <c r="J61">
        <f t="shared" si="3"/>
        <v>-7543.0093502500022</v>
      </c>
      <c r="K61">
        <f>('Input-Graph'!$N$6 - ((2*'Input-Graph'!A61/'Input-Graph'!$N$8) + 'Input-Graph'!$N$9))*'Input-Graph'!$N$7</f>
        <v>1499880</v>
      </c>
    </row>
    <row r="62" spans="1:11">
      <c r="A62" s="5">
        <f xml:space="preserve"> 'Input-Graph'!$K$16 + 'Input-Graph'!$K$22/'Input-Graph'!A62</f>
        <v>3800.4163801884824</v>
      </c>
      <c r="B62">
        <f xml:space="preserve"> SQRT('Input-Graph'!$K$16/(2*PI())) * 'Input-Graph'!$K$22 * EXP(J62/(2*'Input-Graph'!$K$16)) / ('Input-Graph'!A62*A62)</f>
        <v>1.3765555207608433</v>
      </c>
      <c r="C62">
        <f t="shared" si="4"/>
        <v>-2.5953451332370134</v>
      </c>
      <c r="D62">
        <f xml:space="preserve"> POWER('Input-Graph'!$K$16,1.5) * EXP(J62/(2*'Input-Graph'!$K$16)) / (A62*SQRT(2*PI()))</f>
        <v>1.7524150281685864</v>
      </c>
      <c r="E62">
        <f t="shared" si="5"/>
        <v>-0.84293010506842703</v>
      </c>
      <c r="F62" s="7">
        <f xml:space="preserve"> I62 * NORMDIST(-I62*SQRT(A62)/'Input-Graph'!$K$16,0,1,1)</f>
        <v>0.51619463686913025</v>
      </c>
      <c r="G62" s="7">
        <f xml:space="preserve"> - (  'Input-Graph'!$K$16*EXP(Intermediate!J62*Intermediate!A62/(2*'Input-Graph'!$K$16*'Input-Graph'!$K$16)  )/SQRT(2*PI()*Intermediate!A62)  )</f>
        <v>-0.58214251775941195</v>
      </c>
      <c r="H62">
        <f t="shared" si="6"/>
        <v>0.4676775348021347</v>
      </c>
      <c r="I62">
        <f>'Input-Graph'!$K$15 - 'Input-Graph'!$N$16/Intermediate!K62</f>
        <v>86.850500000000011</v>
      </c>
      <c r="J62">
        <f t="shared" si="3"/>
        <v>-7543.0093502500022</v>
      </c>
      <c r="K62">
        <f>('Input-Graph'!$N$6 - ((2*'Input-Graph'!A62/'Input-Graph'!$N$8) + 'Input-Graph'!$N$9))*'Input-Graph'!$N$7</f>
        <v>1499878</v>
      </c>
    </row>
    <row r="63" spans="1:11">
      <c r="A63" s="5">
        <f xml:space="preserve"> 'Input-Graph'!$K$16 + 'Input-Graph'!$K$22/'Input-Graph'!A63</f>
        <v>3773.4494352196007</v>
      </c>
      <c r="B63">
        <f xml:space="preserve"> SQRT('Input-Graph'!$K$16/(2*PI())) * 'Input-Graph'!$K$22 * EXP(J63/(2*'Input-Graph'!$K$16)) / ('Input-Graph'!A63*A63)</f>
        <v>1.3640318920655208</v>
      </c>
      <c r="C63">
        <f t="shared" si="4"/>
        <v>-2.5953451332370134</v>
      </c>
      <c r="D63">
        <f xml:space="preserve"> POWER('Input-Graph'!$K$16,1.5) * EXP(J63/(2*'Input-Graph'!$K$16)) / (A63*SQRT(2*PI()))</f>
        <v>1.7649386568639085</v>
      </c>
      <c r="E63">
        <f t="shared" si="5"/>
        <v>-0.83040647637310494</v>
      </c>
      <c r="F63" s="7">
        <f xml:space="preserve"> I63 * NORMDIST(-I63*SQRT(A63)/'Input-Graph'!$K$16,0,1,1)</f>
        <v>0.52943505726390816</v>
      </c>
      <c r="G63" s="7">
        <f xml:space="preserve"> - (  'Input-Graph'!$K$16*EXP(Intermediate!J63*Intermediate!A63/(2*'Input-Graph'!$K$16*'Input-Graph'!$K$16)  )/SQRT(2*PI()*Intermediate!A63)  )</f>
        <v>-0.59748290000754967</v>
      </c>
      <c r="H63">
        <f t="shared" si="6"/>
        <v>0.46557757294877433</v>
      </c>
      <c r="I63">
        <f>'Input-Graph'!$K$15 - 'Input-Graph'!$N$16/Intermediate!K63</f>
        <v>86.850500000000011</v>
      </c>
      <c r="J63">
        <f t="shared" si="3"/>
        <v>-7543.0093502500022</v>
      </c>
      <c r="K63">
        <f>('Input-Graph'!$N$6 - ((2*'Input-Graph'!A63/'Input-Graph'!$N$8) + 'Input-Graph'!$N$9))*'Input-Graph'!$N$7</f>
        <v>1499876</v>
      </c>
    </row>
    <row r="64" spans="1:11">
      <c r="A64" s="5">
        <f xml:space="preserve"> 'Input-Graph'!$K$16 + 'Input-Graph'!$K$22/'Input-Graph'!A64</f>
        <v>3747.3385837417945</v>
      </c>
      <c r="B64">
        <f xml:space="preserve"> SQRT('Input-Graph'!$K$16/(2*PI())) * 'Input-Graph'!$K$22 * EXP(J64/(2*'Input-Graph'!$K$16)) / ('Input-Graph'!A64*A64)</f>
        <v>1.3517340838725935</v>
      </c>
      <c r="C64">
        <f t="shared" si="4"/>
        <v>-2.5953451332370134</v>
      </c>
      <c r="D64">
        <f xml:space="preserve"> POWER('Input-Graph'!$K$16,1.5) * EXP(J64/(2*'Input-Graph'!$K$16)) / (A64*SQRT(2*PI()))</f>
        <v>1.7772364650568357</v>
      </c>
      <c r="E64">
        <f t="shared" si="5"/>
        <v>-0.81810866818017769</v>
      </c>
      <c r="F64" s="7">
        <f xml:space="preserve"> I64 * NORMDIST(-I64*SQRT(A64)/'Input-Graph'!$K$16,0,1,1)</f>
        <v>0.54258768420232772</v>
      </c>
      <c r="G64" s="7">
        <f xml:space="preserve"> - (  'Input-Graph'!$K$16*EXP(Intermediate!J64*Intermediate!A64/(2*'Input-Graph'!$K$16*'Input-Graph'!$K$16)  )/SQRT(2*PI()*Intermediate!A64)  )</f>
        <v>-0.6127362844962938</v>
      </c>
      <c r="H64">
        <f t="shared" si="6"/>
        <v>0.46347681539844987</v>
      </c>
      <c r="I64">
        <f>'Input-Graph'!$K$15 - 'Input-Graph'!$N$16/Intermediate!K64</f>
        <v>86.850500000000011</v>
      </c>
      <c r="J64">
        <f t="shared" si="3"/>
        <v>-7543.0093502500022</v>
      </c>
      <c r="K64">
        <f>('Input-Graph'!$N$6 - ((2*'Input-Graph'!A64/'Input-Graph'!$N$8) + 'Input-Graph'!$N$9))*'Input-Graph'!$N$7</f>
        <v>1499874</v>
      </c>
    </row>
    <row r="65" spans="1:11">
      <c r="A65" s="5">
        <f xml:space="preserve"> 'Input-Graph'!$K$16 + 'Input-Graph'!$K$22/'Input-Graph'!A65</f>
        <v>3722.0436963726697</v>
      </c>
      <c r="B65">
        <f xml:space="preserve"> SQRT('Input-Graph'!$K$16/(2*PI())) * 'Input-Graph'!$K$22 * EXP(J65/(2*'Input-Graph'!$K$16)) / ('Input-Graph'!A65*A65)</f>
        <v>1.3396560429146849</v>
      </c>
      <c r="C65">
        <f t="shared" si="4"/>
        <v>-2.5953451332370134</v>
      </c>
      <c r="D65">
        <f xml:space="preserve"> POWER('Input-Graph'!$K$16,1.5) * EXP(J65/(2*'Input-Graph'!$K$16)) / (A65*SQRT(2*PI()))</f>
        <v>1.789314506014744</v>
      </c>
      <c r="E65">
        <f t="shared" si="5"/>
        <v>-0.80603062722226948</v>
      </c>
      <c r="F65" s="7">
        <f xml:space="preserve"> I65 * NORMDIST(-I65*SQRT(A65)/'Input-Graph'!$K$16,0,1,1)</f>
        <v>0.55564956310761082</v>
      </c>
      <c r="G65" s="7">
        <f xml:space="preserve"> - (  'Input-Graph'!$K$16*EXP(Intermediate!J65*Intermediate!A65/(2*'Input-Graph'!$K$16*'Input-Graph'!$K$16)  )/SQRT(2*PI()*Intermediate!A65)  )</f>
        <v>-0.627898782536497</v>
      </c>
      <c r="H65">
        <f t="shared" si="6"/>
        <v>0.46137619626352921</v>
      </c>
      <c r="I65">
        <f>'Input-Graph'!$K$15 - 'Input-Graph'!$N$16/Intermediate!K65</f>
        <v>86.850500000000011</v>
      </c>
      <c r="J65">
        <f t="shared" si="3"/>
        <v>-7543.0093502500022</v>
      </c>
      <c r="K65">
        <f>('Input-Graph'!$N$6 - ((2*'Input-Graph'!A65/'Input-Graph'!$N$8) + 'Input-Graph'!$N$9))*'Input-Graph'!$N$7</f>
        <v>1499872</v>
      </c>
    </row>
    <row r="66" spans="1:11">
      <c r="A66" s="5">
        <f xml:space="preserve"> 'Input-Graph'!$K$16 + 'Input-Graph'!$K$22/'Input-Graph'!A66</f>
        <v>3697.5271132302869</v>
      </c>
      <c r="B66">
        <f xml:space="preserve"> SQRT('Input-Graph'!$K$16/(2*PI())) * 'Input-Graph'!$K$22 * EXP(J66/(2*'Input-Graph'!$K$16)) / ('Input-Graph'!A66*A66)</f>
        <v>1.327791930357507</v>
      </c>
      <c r="C66">
        <f t="shared" si="4"/>
        <v>-2.5953451332370134</v>
      </c>
      <c r="D66">
        <f xml:space="preserve"> POWER('Input-Graph'!$K$16,1.5) * EXP(J66/(2*'Input-Graph'!$K$16)) / (A66*SQRT(2*PI()))</f>
        <v>1.8011786185719225</v>
      </c>
      <c r="E66">
        <f t="shared" si="5"/>
        <v>-0.79416651466509092</v>
      </c>
      <c r="F66" s="7">
        <f xml:space="preserve"> I66 * NORMDIST(-I66*SQRT(A66)/'Input-Graph'!$K$16,0,1,1)</f>
        <v>0.56861806330181719</v>
      </c>
      <c r="G66" s="7">
        <f xml:space="preserve"> - (  'Input-Graph'!$K$16*EXP(Intermediate!J66*Intermediate!A66/(2*'Input-Graph'!$K$16*'Input-Graph'!$K$16)  )/SQRT(2*PI()*Intermediate!A66)  )</f>
        <v>-0.64296688445358119</v>
      </c>
      <c r="H66">
        <f t="shared" si="6"/>
        <v>0.45927659454065206</v>
      </c>
      <c r="I66">
        <f>'Input-Graph'!$K$15 - 'Input-Graph'!$N$16/Intermediate!K66</f>
        <v>86.850500000000011</v>
      </c>
      <c r="J66">
        <f t="shared" si="3"/>
        <v>-7543.0093502500022</v>
      </c>
      <c r="K66">
        <f>('Input-Graph'!$N$6 - ((2*'Input-Graph'!A66/'Input-Graph'!$N$8) + 'Input-Graph'!$N$9))*'Input-Graph'!$N$7</f>
        <v>1499870</v>
      </c>
    </row>
    <row r="67" spans="1:11">
      <c r="A67" s="5">
        <f xml:space="preserve"> 'Input-Graph'!$K$16 + 'Input-Graph'!$K$22/'Input-Graph'!A67</f>
        <v>3673.7534568497949</v>
      </c>
      <c r="B67">
        <f xml:space="preserve"> SQRT('Input-Graph'!$K$16/(2*PI())) * 'Input-Graph'!$K$22 * EXP(J67/(2*'Input-Graph'!$K$16)) / ('Input-Graph'!A67*A67)</f>
        <v>1.3161361123880189</v>
      </c>
      <c r="C67">
        <f t="shared" si="4"/>
        <v>-2.5953451332370134</v>
      </c>
      <c r="D67">
        <f xml:space="preserve"> POWER('Input-Graph'!$K$16,1.5) * EXP(J67/(2*'Input-Graph'!$K$16)) / (A67*SQRT(2*PI()))</f>
        <v>1.8128344365414102</v>
      </c>
      <c r="E67">
        <f t="shared" si="5"/>
        <v>-0.78251069669560325</v>
      </c>
      <c r="F67" s="7">
        <f xml:space="preserve"> I67 * NORMDIST(-I67*SQRT(A67)/'Input-Graph'!$K$16,0,1,1)</f>
        <v>0.58149085424898384</v>
      </c>
      <c r="G67" s="7">
        <f xml:space="preserve"> - (  'Input-Graph'!$K$16*EXP(Intermediate!J67*Intermediate!A67/(2*'Input-Graph'!$K$16*'Input-Graph'!$K$16)  )/SQRT(2*PI()*Intermediate!A67)  )</f>
        <v>-0.6579374332392004</v>
      </c>
      <c r="H67">
        <f t="shared" si="6"/>
        <v>0.45717883670219905</v>
      </c>
      <c r="I67">
        <f>'Input-Graph'!$K$15 - 'Input-Graph'!$N$16/Intermediate!K67</f>
        <v>86.850500000000011</v>
      </c>
      <c r="J67">
        <f t="shared" ref="J67:J130" si="7" xml:space="preserve"> -I67*I67</f>
        <v>-7543.0093502500022</v>
      </c>
      <c r="K67">
        <f>('Input-Graph'!$N$6 - ((2*'Input-Graph'!A67/'Input-Graph'!$N$8) + 'Input-Graph'!$N$9))*'Input-Graph'!$N$7</f>
        <v>1499868</v>
      </c>
    </row>
    <row r="68" spans="1:11">
      <c r="A68" s="5">
        <f xml:space="preserve"> 'Input-Graph'!$K$16 + 'Input-Graph'!$K$22/'Input-Graph'!A68</f>
        <v>3650.6894618537949</v>
      </c>
      <c r="B68">
        <f xml:space="preserve"> SQRT('Input-Graph'!$K$16/(2*PI())) * 'Input-Graph'!$K$22 * EXP(J68/(2*'Input-Graph'!$K$16)) / ('Input-Graph'!A68*A68)</f>
        <v>1.3046831512939971</v>
      </c>
      <c r="C68">
        <f t="shared" si="4"/>
        <v>-2.5953451332370134</v>
      </c>
      <c r="D68">
        <f xml:space="preserve"> POWER('Input-Graph'!$K$16,1.5) * EXP(J68/(2*'Input-Graph'!$K$16)) / (A68*SQRT(2*PI()))</f>
        <v>1.8242873976354324</v>
      </c>
      <c r="E68">
        <f t="shared" si="5"/>
        <v>-0.77105773560158108</v>
      </c>
      <c r="F68" s="7">
        <f xml:space="preserve"> I68 * NORMDIST(-I68*SQRT(A68)/'Input-Graph'!$K$16,0,1,1)</f>
        <v>0.59426588338943331</v>
      </c>
      <c r="G68" s="7">
        <f xml:space="preserve"> - (  'Input-Graph'!$K$16*EXP(Intermediate!J68*Intermediate!A68/(2*'Input-Graph'!$K$16*'Input-Graph'!$K$16)  )/SQRT(2*PI()*Intermediate!A68)  )</f>
        <v>-0.67280759987505567</v>
      </c>
      <c r="H68">
        <f t="shared" si="6"/>
        <v>0.45508369920679381</v>
      </c>
      <c r="I68">
        <f>'Input-Graph'!$K$15 - 'Input-Graph'!$N$16/Intermediate!K68</f>
        <v>86.850500000000011</v>
      </c>
      <c r="J68">
        <f t="shared" si="7"/>
        <v>-7543.0093502500022</v>
      </c>
      <c r="K68">
        <f>('Input-Graph'!$N$6 - ((2*'Input-Graph'!A68/'Input-Graph'!$N$8) + 'Input-Graph'!$N$9))*'Input-Graph'!$N$7</f>
        <v>1499866</v>
      </c>
    </row>
    <row r="69" spans="1:11">
      <c r="A69" s="5">
        <f xml:space="preserve"> 'Input-Graph'!$K$16 + 'Input-Graph'!$K$22/'Input-Graph'!A69</f>
        <v>3628.303819651795</v>
      </c>
      <c r="B69">
        <f xml:space="preserve"> SQRT('Input-Graph'!$K$16/(2*PI())) * 'Input-Graph'!$K$22 * EXP(J69/(2*'Input-Graph'!$K$16)) / ('Input-Graph'!A69*A69)</f>
        <v>1.2934277970053356</v>
      </c>
      <c r="C69">
        <f t="shared" si="4"/>
        <v>-2.5953451332370134</v>
      </c>
      <c r="D69">
        <f xml:space="preserve"> POWER('Input-Graph'!$K$16,1.5) * EXP(J69/(2*'Input-Graph'!$K$16)) / (A69*SQRT(2*PI()))</f>
        <v>1.8355427519240934</v>
      </c>
      <c r="E69">
        <f t="shared" si="5"/>
        <v>-0.75980238131291999</v>
      </c>
      <c r="F69" s="7">
        <f xml:space="preserve"> I69 * NORMDIST(-I69*SQRT(A69)/'Input-Graph'!$K$16,0,1,1)</f>
        <v>0.60694135547090122</v>
      </c>
      <c r="G69" s="7">
        <f xml:space="preserve"> - (  'Input-Graph'!$K$16*EXP(Intermediate!J69*Intermediate!A69/(2*'Input-Graph'!$K$16*'Input-Graph'!$K$16)  )/SQRT(2*PI()*Intermediate!A69)  )</f>
        <v>-0.68757486023847325</v>
      </c>
      <c r="H69">
        <f t="shared" si="6"/>
        <v>0.4529919109248437</v>
      </c>
      <c r="I69">
        <f>'Input-Graph'!$K$15 - 'Input-Graph'!$N$16/Intermediate!K69</f>
        <v>86.850500000000011</v>
      </c>
      <c r="J69">
        <f t="shared" si="7"/>
        <v>-7543.0093502500022</v>
      </c>
      <c r="K69">
        <f>('Input-Graph'!$N$6 - ((2*'Input-Graph'!A69/'Input-Graph'!$N$8) + 'Input-Graph'!$N$9))*'Input-Graph'!$N$7</f>
        <v>1499864</v>
      </c>
    </row>
    <row r="70" spans="1:11">
      <c r="A70" s="5">
        <f xml:space="preserve"> 'Input-Graph'!$K$16 + 'Input-Graph'!$K$22/'Input-Graph'!A70</f>
        <v>3606.5670366440563</v>
      </c>
      <c r="B70">
        <f xml:space="preserve"> SQRT('Input-Graph'!$K$16/(2*PI())) * 'Input-Graph'!$K$22 * EXP(J70/(2*'Input-Graph'!$K$16)) / ('Input-Graph'!A70*A70)</f>
        <v>1.2823649790694382</v>
      </c>
      <c r="C70">
        <f t="shared" si="4"/>
        <v>-2.5953451332370134</v>
      </c>
      <c r="D70">
        <f xml:space="preserve"> POWER('Input-Graph'!$K$16,1.5) * EXP(J70/(2*'Input-Graph'!$K$16)) / (A70*SQRT(2*PI()))</f>
        <v>1.8466055698599908</v>
      </c>
      <c r="E70">
        <f t="shared" si="5"/>
        <v>-0.74873956337702263</v>
      </c>
      <c r="F70" s="7">
        <f xml:space="preserve"> I70 * NORMDIST(-I70*SQRT(A70)/'Input-Graph'!$K$16,0,1,1)</f>
        <v>0.61951571328582644</v>
      </c>
      <c r="G70" s="7">
        <f xml:space="preserve"> - (  'Input-Graph'!$K$16*EXP(Intermediate!J70*Intermediate!A70/(2*'Input-Graph'!$K$16*'Input-Graph'!$K$16)  )/SQRT(2*PI()*Intermediate!A70)  )</f>
        <v>-0.70223697350130965</v>
      </c>
      <c r="H70">
        <f t="shared" si="6"/>
        <v>0.45090415547693241</v>
      </c>
      <c r="I70">
        <f>'Input-Graph'!$K$15 - 'Input-Graph'!$N$16/Intermediate!K70</f>
        <v>86.850500000000011</v>
      </c>
      <c r="J70">
        <f t="shared" si="7"/>
        <v>-7543.0093502500022</v>
      </c>
      <c r="K70">
        <f>('Input-Graph'!$N$6 - ((2*'Input-Graph'!A70/'Input-Graph'!$N$8) + 'Input-Graph'!$N$9))*'Input-Graph'!$N$7</f>
        <v>1499862</v>
      </c>
    </row>
    <row r="71" spans="1:11">
      <c r="A71" s="5">
        <f xml:space="preserve"> 'Input-Graph'!$K$16 + 'Input-Graph'!$K$22/'Input-Graph'!A71</f>
        <v>3585.4513045793956</v>
      </c>
      <c r="B71">
        <f xml:space="preserve"> SQRT('Input-Graph'!$K$16/(2*PI())) * 'Input-Graph'!$K$22 * EXP(J71/(2*'Input-Graph'!$K$16)) / ('Input-Graph'!A71*A71)</f>
        <v>1.271489799034927</v>
      </c>
      <c r="C71">
        <f t="shared" si="4"/>
        <v>-2.5953451332370134</v>
      </c>
      <c r="D71">
        <f xml:space="preserve"> POWER('Input-Graph'!$K$16,1.5) * EXP(J71/(2*'Input-Graph'!$K$16)) / (A71*SQRT(2*PI()))</f>
        <v>1.8574807498945021</v>
      </c>
      <c r="E71">
        <f t="shared" si="5"/>
        <v>-0.73786438334251137</v>
      </c>
      <c r="F71" s="7">
        <f xml:space="preserve"> I71 * NORMDIST(-I71*SQRT(A71)/'Input-Graph'!$K$16,0,1,1)</f>
        <v>0.63198761972782924</v>
      </c>
      <c r="G71" s="7">
        <f xml:space="preserve"> - (  'Input-Graph'!$K$16*EXP(Intermediate!J71*Intermediate!A71/(2*'Input-Graph'!$K$16*'Input-Graph'!$K$16)  )/SQRT(2*PI()*Intermediate!A71)  )</f>
        <v>-0.71679196193626349</v>
      </c>
      <c r="H71">
        <f t="shared" si="6"/>
        <v>0.44882107348398148</v>
      </c>
      <c r="I71">
        <f>'Input-Graph'!$K$15 - 'Input-Graph'!$N$16/Intermediate!K71</f>
        <v>86.850500000000011</v>
      </c>
      <c r="J71">
        <f t="shared" si="7"/>
        <v>-7543.0093502500022</v>
      </c>
      <c r="K71">
        <f>('Input-Graph'!$N$6 - ((2*'Input-Graph'!A71/'Input-Graph'!$N$8) + 'Input-Graph'!$N$9))*'Input-Graph'!$N$7</f>
        <v>1499860</v>
      </c>
    </row>
    <row r="72" spans="1:11">
      <c r="A72" s="5">
        <f xml:space="preserve"> 'Input-Graph'!$K$16 + 'Input-Graph'!$K$22/'Input-Graph'!A72</f>
        <v>3564.9303818686685</v>
      </c>
      <c r="B72">
        <f xml:space="preserve"> SQRT('Input-Graph'!$K$16/(2*PI())) * 'Input-Graph'!$K$22 * EXP(J72/(2*'Input-Graph'!$K$16)) / ('Input-Graph'!A72*A72)</f>
        <v>1.2607975232196371</v>
      </c>
      <c r="C72">
        <f t="shared" si="4"/>
        <v>-2.5953451332370134</v>
      </c>
      <c r="D72">
        <f xml:space="preserve"> POWER('Input-Graph'!$K$16,1.5) * EXP(J72/(2*'Input-Graph'!$K$16)) / (A72*SQRT(2*PI()))</f>
        <v>1.8681730257097924</v>
      </c>
      <c r="E72">
        <f t="shared" si="5"/>
        <v>-0.72717210752722106</v>
      </c>
      <c r="F72" s="7">
        <f xml:space="preserve"> I72 * NORMDIST(-I72*SQRT(A72)/'Input-Graph'!$K$16,0,1,1)</f>
        <v>0.6443559410835662</v>
      </c>
      <c r="G72" s="7">
        <f xml:space="preserve"> - (  'Input-Graph'!$K$16*EXP(Intermediate!J72*Intermediate!A72/(2*'Input-Graph'!$K$16*'Input-Graph'!$K$16)  )/SQRT(2*PI()*Intermediate!A72)  )</f>
        <v>-0.73123809204766888</v>
      </c>
      <c r="H72">
        <f t="shared" si="6"/>
        <v>0.44674326472831338</v>
      </c>
      <c r="I72">
        <f>'Input-Graph'!$K$15 - 'Input-Graph'!$N$16/Intermediate!K72</f>
        <v>86.850500000000011</v>
      </c>
      <c r="J72">
        <f t="shared" si="7"/>
        <v>-7543.0093502500022</v>
      </c>
      <c r="K72">
        <f>('Input-Graph'!$N$6 - ((2*'Input-Graph'!A72/'Input-Graph'!$N$8) + 'Input-Graph'!$N$9))*'Input-Graph'!$N$7</f>
        <v>1499858</v>
      </c>
    </row>
    <row r="73" spans="1:11">
      <c r="A73" s="5">
        <f xml:space="preserve"> 'Input-Graph'!$K$16 + 'Input-Graph'!$K$22/'Input-Graph'!A73</f>
        <v>3544.9794847887956</v>
      </c>
      <c r="B73">
        <f xml:space="preserve"> SQRT('Input-Graph'!$K$16/(2*PI())) * 'Input-Graph'!$K$22 * EXP(J73/(2*'Input-Graph'!$K$16)) / ('Input-Graph'!A73*A73)</f>
        <v>1.25028357584046</v>
      </c>
      <c r="C73">
        <f t="shared" si="4"/>
        <v>-2.5953451332370134</v>
      </c>
      <c r="D73">
        <f xml:space="preserve"> POWER('Input-Graph'!$K$16,1.5) * EXP(J73/(2*'Input-Graph'!$K$16)) / (A73*SQRT(2*PI()))</f>
        <v>1.8786869730889693</v>
      </c>
      <c r="E73">
        <f t="shared" si="5"/>
        <v>-0.71665816014804418</v>
      </c>
      <c r="F73" s="7">
        <f xml:space="preserve"> I73 * NORMDIST(-I73*SQRT(A73)/'Input-Graph'!$K$16,0,1,1)</f>
        <v>0.65661973148135777</v>
      </c>
      <c r="G73" s="7">
        <f xml:space="preserve"> - (  'Input-Graph'!$K$16*EXP(Intermediate!J73*Intermediate!A73/(2*'Input-Graph'!$K$16*'Input-Graph'!$K$16)  )/SQRT(2*PI()*Intermediate!A73)  )</f>
        <v>-0.74557385694712741</v>
      </c>
      <c r="H73">
        <f t="shared" si="6"/>
        <v>0.4446712902266462</v>
      </c>
      <c r="I73">
        <f>'Input-Graph'!$K$15 - 'Input-Graph'!$N$16/Intermediate!K73</f>
        <v>86.850500000000011</v>
      </c>
      <c r="J73">
        <f t="shared" si="7"/>
        <v>-7543.0093502500022</v>
      </c>
      <c r="K73">
        <f>('Input-Graph'!$N$6 - ((2*'Input-Graph'!A73/'Input-Graph'!$N$8) + 'Input-Graph'!$N$9))*'Input-Graph'!$N$7</f>
        <v>1499856</v>
      </c>
    </row>
    <row r="74" spans="1:11">
      <c r="A74" s="5">
        <f xml:space="preserve"> 'Input-Graph'!$K$16 + 'Input-Graph'!$K$22/'Input-Graph'!A74</f>
        <v>3525.5751876289187</v>
      </c>
      <c r="B74">
        <f xml:space="preserve"> SQRT('Input-Graph'!$K$16/(2*PI())) * 'Input-Graph'!$K$22 * EXP(J74/(2*'Input-Graph'!$K$16)) / ('Input-Graph'!A74*A74)</f>
        <v>1.2399435324840953</v>
      </c>
      <c r="C74">
        <f t="shared" si="4"/>
        <v>-2.5953451332370134</v>
      </c>
      <c r="D74">
        <f xml:space="preserve"> POWER('Input-Graph'!$K$16,1.5) * EXP(J74/(2*'Input-Graph'!$K$16)) / (A74*SQRT(2*PI()))</f>
        <v>1.8890270164453342</v>
      </c>
      <c r="E74">
        <f t="shared" si="5"/>
        <v>-0.70631811679167922</v>
      </c>
      <c r="F74" s="7">
        <f xml:space="preserve"> I74 * NORMDIST(-I74*SQRT(A74)/'Input-Graph'!$K$16,0,1,1)</f>
        <v>0.66877821842068375</v>
      </c>
      <c r="G74" s="7">
        <f xml:space="preserve"> - (  'Input-Graph'!$K$16*EXP(Intermediate!J74*Intermediate!A74/(2*'Input-Graph'!$K$16*'Input-Graph'!$K$16)  )/SQRT(2*PI()*Intermediate!A74)  )</f>
        <v>-0.75979795989783594</v>
      </c>
      <c r="H74">
        <f t="shared" si="6"/>
        <v>0.44260567421526376</v>
      </c>
      <c r="I74">
        <f>'Input-Graph'!$K$15 - 'Input-Graph'!$N$16/Intermediate!K74</f>
        <v>86.850500000000011</v>
      </c>
      <c r="J74">
        <f t="shared" si="7"/>
        <v>-7543.0093502500022</v>
      </c>
      <c r="K74">
        <f>('Input-Graph'!$N$6 - ((2*'Input-Graph'!A74/'Input-Graph'!$N$8) + 'Input-Graph'!$N$9))*'Input-Graph'!$N$7</f>
        <v>1499854</v>
      </c>
    </row>
    <row r="75" spans="1:11">
      <c r="A75" s="5">
        <f xml:space="preserve"> 'Input-Graph'!$K$16 + 'Input-Graph'!$K$22/'Input-Graph'!A75</f>
        <v>3506.6953309328228</v>
      </c>
      <c r="B75">
        <f xml:space="preserve"> SQRT('Input-Graph'!$K$16/(2*PI())) * 'Input-Graph'!$K$22 * EXP(J75/(2*'Input-Graph'!$K$16)) / ('Input-Graph'!A75*A75)</f>
        <v>1.2297731138991264</v>
      </c>
      <c r="C75">
        <f t="shared" si="4"/>
        <v>-2.5953451332370134</v>
      </c>
      <c r="D75">
        <f xml:space="preserve"> POWER('Input-Graph'!$K$16,1.5) * EXP(J75/(2*'Input-Graph'!$K$16)) / (A75*SQRT(2*PI()))</f>
        <v>1.8991974350303029</v>
      </c>
      <c r="E75">
        <f t="shared" si="5"/>
        <v>-0.69614769820671052</v>
      </c>
      <c r="F75" s="7">
        <f xml:space="preserve"> I75 * NORMDIST(-I75*SQRT(A75)/'Input-Graph'!$K$16,0,1,1)</f>
        <v>0.6808307893118305</v>
      </c>
      <c r="G75" s="7">
        <f xml:space="preserve"> - (  'Input-Graph'!$K$16*EXP(Intermediate!J75*Intermediate!A75/(2*'Input-Graph'!$K$16*'Input-Graph'!$K$16)  )/SQRT(2*PI()*Intermediate!A75)  )</f>
        <v>-0.77390929895502714</v>
      </c>
      <c r="H75">
        <f t="shared" si="6"/>
        <v>0.44054690604921909</v>
      </c>
      <c r="I75">
        <f>'Input-Graph'!$K$15 - 'Input-Graph'!$N$16/Intermediate!K75</f>
        <v>86.850500000000011</v>
      </c>
      <c r="J75">
        <f t="shared" si="7"/>
        <v>-7543.0093502500022</v>
      </c>
      <c r="K75">
        <f>('Input-Graph'!$N$6 - ((2*'Input-Graph'!A75/'Input-Graph'!$N$8) + 'Input-Graph'!$N$9))*'Input-Graph'!$N$7</f>
        <v>1499852</v>
      </c>
    </row>
    <row r="76" spans="1:11">
      <c r="A76" s="5">
        <f xml:space="preserve"> 'Input-Graph'!$K$16 + 'Input-Graph'!$K$22/'Input-Graph'!A76</f>
        <v>3488.3189370819559</v>
      </c>
      <c r="B76">
        <f xml:space="preserve"> SQRT('Input-Graph'!$K$16/(2*PI())) * 'Input-Graph'!$K$22 * EXP(J76/(2*'Input-Graph'!$K$16)) / ('Input-Graph'!A76*A76)</f>
        <v>1.2197681800911335</v>
      </c>
      <c r="C76">
        <f t="shared" si="4"/>
        <v>-2.5953451332370134</v>
      </c>
      <c r="D76">
        <f xml:space="preserve"> POWER('Input-Graph'!$K$16,1.5) * EXP(J76/(2*'Input-Graph'!$K$16)) / (A76*SQRT(2*PI()))</f>
        <v>1.9092023688382955</v>
      </c>
      <c r="E76">
        <f t="shared" si="5"/>
        <v>-0.68614276439871791</v>
      </c>
      <c r="F76" s="7">
        <f xml:space="preserve"> I76 * NORMDIST(-I76*SQRT(A76)/'Input-Graph'!$K$16,0,1,1)</f>
        <v>0.6927769789582009</v>
      </c>
      <c r="G76" s="7">
        <f xml:space="preserve"> - (  'Input-Graph'!$K$16*EXP(Intermediate!J76*Intermediate!A76/(2*'Input-Graph'!$K$16*'Input-Graph'!$K$16)  )/SQRT(2*PI()*Intermediate!A76)  )</f>
        <v>-0.78790695263363353</v>
      </c>
      <c r="H76">
        <f t="shared" si="6"/>
        <v>0.43849544201698287</v>
      </c>
      <c r="I76">
        <f>'Input-Graph'!$K$15 - 'Input-Graph'!$N$16/Intermediate!K76</f>
        <v>86.850500000000011</v>
      </c>
      <c r="J76">
        <f t="shared" si="7"/>
        <v>-7543.0093502500022</v>
      </c>
      <c r="K76">
        <f>('Input-Graph'!$N$6 - ((2*'Input-Graph'!A76/'Input-Graph'!$N$8) + 'Input-Graph'!$N$9))*'Input-Graph'!$N$7</f>
        <v>1499850</v>
      </c>
    </row>
    <row r="77" spans="1:11">
      <c r="A77" s="5">
        <f xml:space="preserve"> 'Input-Graph'!$K$16 + 'Input-Graph'!$K$22/'Input-Graph'!A77</f>
        <v>3470.4261325429538</v>
      </c>
      <c r="B77">
        <f xml:space="preserve"> SQRT('Input-Graph'!$K$16/(2*PI())) * 'Input-Graph'!$K$22 * EXP(J77/(2*'Input-Graph'!$K$16)) / ('Input-Graph'!A77*A77)</f>
        <v>1.2099247247037137</v>
      </c>
      <c r="C77">
        <f t="shared" si="4"/>
        <v>-2.5953451332370134</v>
      </c>
      <c r="D77">
        <f xml:space="preserve"> POWER('Input-Graph'!$K$16,1.5) * EXP(J77/(2*'Input-Graph'!$K$16)) / (A77*SQRT(2*PI()))</f>
        <v>1.919045824225716</v>
      </c>
      <c r="E77">
        <f t="shared" si="5"/>
        <v>-0.67629930901129742</v>
      </c>
      <c r="F77" s="7">
        <f xml:space="preserve"> I77 * NORMDIST(-I77*SQRT(A77)/'Input-Graph'!$K$16,0,1,1)</f>
        <v>0.70461645791874106</v>
      </c>
      <c r="G77" s="7">
        <f xml:space="preserve"> - (  'Input-Graph'!$K$16*EXP(Intermediate!J77*Intermediate!A77/(2*'Input-Graph'!$K$16*'Input-Graph'!$K$16)  )/SQRT(2*PI()*Intermediate!A77)  )</f>
        <v>-0.80179016653786062</v>
      </c>
      <c r="H77">
        <f t="shared" si="6"/>
        <v>0.43645170707329672</v>
      </c>
      <c r="I77">
        <f>'Input-Graph'!$K$15 - 'Input-Graph'!$N$16/Intermediate!K77</f>
        <v>86.850500000000011</v>
      </c>
      <c r="J77">
        <f t="shared" si="7"/>
        <v>-7543.0093502500022</v>
      </c>
      <c r="K77">
        <f>('Input-Graph'!$N$6 - ((2*'Input-Graph'!A77/'Input-Graph'!$N$8) + 'Input-Graph'!$N$9))*'Input-Graph'!$N$7</f>
        <v>1499848</v>
      </c>
    </row>
    <row r="78" spans="1:11">
      <c r="A78" s="5">
        <f xml:space="preserve"> 'Input-Graph'!$K$16 + 'Input-Graph'!$K$22/'Input-Graph'!A78</f>
        <v>3452.9980761737961</v>
      </c>
      <c r="B78">
        <f xml:space="preserve"> SQRT('Input-Graph'!$K$16/(2*PI())) * 'Input-Graph'!$K$22 * EXP(J78/(2*'Input-Graph'!$K$16)) / ('Input-Graph'!A78*A78)</f>
        <v>1.2002388696693944</v>
      </c>
      <c r="C78">
        <f t="shared" si="4"/>
        <v>-2.5953451332370134</v>
      </c>
      <c r="D78">
        <f xml:space="preserve"> POWER('Input-Graph'!$K$16,1.5) * EXP(J78/(2*'Input-Graph'!$K$16)) / (A78*SQRT(2*PI()))</f>
        <v>1.9287316792600349</v>
      </c>
      <c r="E78">
        <f t="shared" si="5"/>
        <v>-0.66661345397697858</v>
      </c>
      <c r="F78" s="7">
        <f xml:space="preserve"> I78 * NORMDIST(-I78*SQRT(A78)/'Input-Graph'!$K$16,0,1,1)</f>
        <v>0.71634902169012771</v>
      </c>
      <c r="G78" s="7">
        <f xml:space="preserve"> - (  'Input-Graph'!$K$16*EXP(Intermediate!J78*Intermediate!A78/(2*'Input-Graph'!$K$16*'Input-Graph'!$K$16)  )/SQRT(2*PI()*Intermediate!A78)  )</f>
        <v>-0.8155583408909709</v>
      </c>
      <c r="H78">
        <f t="shared" si="6"/>
        <v>0.43441609649157253</v>
      </c>
      <c r="I78">
        <f>'Input-Graph'!$K$15 - 'Input-Graph'!$N$16/Intermediate!K78</f>
        <v>86.850500000000011</v>
      </c>
      <c r="J78">
        <f t="shared" si="7"/>
        <v>-7543.0093502500022</v>
      </c>
      <c r="K78">
        <f>('Input-Graph'!$N$6 - ((2*'Input-Graph'!A78/'Input-Graph'!$N$8) + 'Input-Graph'!$N$9))*'Input-Graph'!$N$7</f>
        <v>1499846</v>
      </c>
    </row>
    <row r="79" spans="1:11">
      <c r="A79" s="5">
        <f xml:space="preserve"> 'Input-Graph'!$K$16 + 'Input-Graph'!$K$22/'Input-Graph'!A79</f>
        <v>3436.0168930448731</v>
      </c>
      <c r="B79">
        <f xml:space="preserve"> SQRT('Input-Graph'!$K$16/(2*PI())) * 'Input-Graph'!$K$22 * EXP(J79/(2*'Input-Graph'!$K$16)) / ('Input-Graph'!A79*A79)</f>
        <v>1.1907068601154347</v>
      </c>
      <c r="C79">
        <f t="shared" si="4"/>
        <v>-2.5953451332370134</v>
      </c>
      <c r="D79">
        <f xml:space="preserve"> POWER('Input-Graph'!$K$16,1.5) * EXP(J79/(2*'Input-Graph'!$K$16)) / (A79*SQRT(2*PI()))</f>
        <v>1.9382636888139946</v>
      </c>
      <c r="E79">
        <f t="shared" si="5"/>
        <v>-0.65708144442301886</v>
      </c>
      <c r="F79" s="7">
        <f xml:space="preserve"> I79 * NORMDIST(-I79*SQRT(A79)/'Input-Graph'!$K$16,0,1,1)</f>
        <v>0.7279745806536142</v>
      </c>
      <c r="G79" s="7">
        <f xml:space="preserve"> - (  'Input-Graph'!$K$16*EXP(Intermediate!J79*Intermediate!A79/(2*'Input-Graph'!$K$16*'Input-Graph'!$K$16)  )/SQRT(2*PI()*Intermediate!A79)  )</f>
        <v>-0.82921101890705606</v>
      </c>
      <c r="H79">
        <f t="shared" si="6"/>
        <v>0.43238897743897398</v>
      </c>
      <c r="I79">
        <f>'Input-Graph'!$K$15 - 'Input-Graph'!$N$16/Intermediate!K79</f>
        <v>86.850500000000011</v>
      </c>
      <c r="J79">
        <f t="shared" si="7"/>
        <v>-7543.0093502500022</v>
      </c>
      <c r="K79">
        <f>('Input-Graph'!$N$6 - ((2*'Input-Graph'!A79/'Input-Graph'!$N$8) + 'Input-Graph'!$N$9))*'Input-Graph'!$N$7</f>
        <v>1499844</v>
      </c>
    </row>
    <row r="80" spans="1:11">
      <c r="A80" s="5">
        <f xml:space="preserve"> 'Input-Graph'!$K$16 + 'Input-Graph'!$K$22/'Input-Graph'!A80</f>
        <v>3419.4656132863029</v>
      </c>
      <c r="B80">
        <f xml:space="preserve"> SQRT('Input-Graph'!$K$16/(2*PI())) * 'Input-Graph'!$K$22 * EXP(J80/(2*'Input-Graph'!$K$16)) / ('Input-Graph'!A80*A80)</f>
        <v>1.1813250595104543</v>
      </c>
      <c r="C80">
        <f t="shared" si="4"/>
        <v>-2.5953451332370134</v>
      </c>
      <c r="D80">
        <f xml:space="preserve"> POWER('Input-Graph'!$K$16,1.5) * EXP(J80/(2*'Input-Graph'!$K$16)) / (A80*SQRT(2*PI()))</f>
        <v>1.947645489418975</v>
      </c>
      <c r="E80">
        <f t="shared" si="5"/>
        <v>-0.64769964381803846</v>
      </c>
      <c r="F80" s="7">
        <f xml:space="preserve"> I80 * NORMDIST(-I80*SQRT(A80)/'Input-Graph'!$K$16,0,1,1)</f>
        <v>0.73949315073431032</v>
      </c>
      <c r="G80" s="7">
        <f xml:space="preserve"> - (  'Input-Graph'!$K$16*EXP(Intermediate!J80*Intermediate!A80/(2*'Input-Graph'!$K$16*'Input-Graph'!$K$16)  )/SQRT(2*PI()*Intermediate!A80)  )</f>
        <v>-0.84274787594997158</v>
      </c>
      <c r="H80">
        <f t="shared" si="6"/>
        <v>0.43037069047675458</v>
      </c>
      <c r="I80">
        <f>'Input-Graph'!$K$15 - 'Input-Graph'!$N$16/Intermediate!K80</f>
        <v>86.850500000000011</v>
      </c>
      <c r="J80">
        <f t="shared" si="7"/>
        <v>-7543.0093502500022</v>
      </c>
      <c r="K80">
        <f>('Input-Graph'!$N$6 - ((2*'Input-Graph'!A80/'Input-Graph'!$N$8) + 'Input-Graph'!$N$9))*'Input-Graph'!$N$7</f>
        <v>1499842</v>
      </c>
    </row>
    <row r="81" spans="1:11">
      <c r="A81" s="5">
        <f xml:space="preserve"> 'Input-Graph'!$K$16 + 'Input-Graph'!$K$22/'Input-Graph'!A81</f>
        <v>3403.3281155216964</v>
      </c>
      <c r="B81">
        <f xml:space="preserve"> SQRT('Input-Graph'!$K$16/(2*PI())) * 'Input-Graph'!$K$22 * EXP(J81/(2*'Input-Graph'!$K$16)) / ('Input-Graph'!A81*A81)</f>
        <v>1.1720899450387112</v>
      </c>
      <c r="C81">
        <f t="shared" si="4"/>
        <v>-2.5953451332370134</v>
      </c>
      <c r="D81">
        <f xml:space="preserve"> POWER('Input-Graph'!$K$16,1.5) * EXP(J81/(2*'Input-Graph'!$K$16)) / (A81*SQRT(2*PI()))</f>
        <v>1.9568806038907178</v>
      </c>
      <c r="E81">
        <f t="shared" si="5"/>
        <v>-0.63846452934629561</v>
      </c>
      <c r="F81" s="7">
        <f xml:space="preserve"> I81 * NORMDIST(-I81*SQRT(A81)/'Input-Graph'!$K$16,0,1,1)</f>
        <v>0.75090484472358454</v>
      </c>
      <c r="G81" s="7">
        <f xml:space="preserve"> - (  'Input-Graph'!$K$16*EXP(Intermediate!J81*Intermediate!A81/(2*'Input-Graph'!$K$16*'Input-Graph'!$K$16)  )/SQRT(2*PI()*Intermediate!A81)  )</f>
        <v>-0.85616870942787349</v>
      </c>
      <c r="H81">
        <f t="shared" si="6"/>
        <v>0.42836155098812656</v>
      </c>
      <c r="I81">
        <f>'Input-Graph'!$K$15 - 'Input-Graph'!$N$16/Intermediate!K81</f>
        <v>86.850500000000011</v>
      </c>
      <c r="J81">
        <f t="shared" si="7"/>
        <v>-7543.0093502500022</v>
      </c>
      <c r="K81">
        <f>('Input-Graph'!$N$6 - ((2*'Input-Graph'!A81/'Input-Graph'!$N$8) + 'Input-Graph'!$N$9))*'Input-Graph'!$N$7</f>
        <v>1499840</v>
      </c>
    </row>
    <row r="82" spans="1:11">
      <c r="A82" s="5">
        <f xml:space="preserve"> 'Input-Graph'!$K$16 + 'Input-Graph'!$K$22/'Input-Graph'!A82</f>
        <v>3387.5890744920189</v>
      </c>
      <c r="B82">
        <f xml:space="preserve"> SQRT('Input-Graph'!$K$16/(2*PI())) * 'Input-Graph'!$K$22 * EXP(J82/(2*'Input-Graph'!$K$16)) / ('Input-Graph'!A82*A82)</f>
        <v>1.1629981031896715</v>
      </c>
      <c r="C82">
        <f t="shared" si="4"/>
        <v>-2.5953451332370134</v>
      </c>
      <c r="D82">
        <f xml:space="preserve"> POWER('Input-Graph'!$K$16,1.5) * EXP(J82/(2*'Input-Graph'!$K$16)) / (A82*SQRT(2*PI()))</f>
        <v>1.9659724457397576</v>
      </c>
      <c r="E82">
        <f t="shared" si="5"/>
        <v>-0.62937268749725583</v>
      </c>
      <c r="F82" s="7">
        <f xml:space="preserve"> I82 * NORMDIST(-I82*SQRT(A82)/'Input-Graph'!$K$16,0,1,1)</f>
        <v>0.76220986421933923</v>
      </c>
      <c r="G82" s="7">
        <f xml:space="preserve"> - (  'Input-Graph'!$K$16*EXP(Intermediate!J82*Intermediate!A82/(2*'Input-Graph'!$K$16*'Input-Graph'!$K$16)  )/SQRT(2*PI()*Intermediate!A82)  )</f>
        <v>-0.86947342937492866</v>
      </c>
      <c r="H82">
        <f t="shared" si="6"/>
        <v>0.42636185053682629</v>
      </c>
      <c r="I82">
        <f>'Input-Graph'!$K$15 - 'Input-Graph'!$N$16/Intermediate!K82</f>
        <v>86.850500000000011</v>
      </c>
      <c r="J82">
        <f t="shared" si="7"/>
        <v>-7543.0093502500022</v>
      </c>
      <c r="K82">
        <f>('Input-Graph'!$N$6 - ((2*'Input-Graph'!A82/'Input-Graph'!$N$8) + 'Input-Graph'!$N$9))*'Input-Graph'!$N$7</f>
        <v>1499838</v>
      </c>
    </row>
    <row r="83" spans="1:11">
      <c r="A83" s="5">
        <f xml:space="preserve"> 'Input-Graph'!$K$16 + 'Input-Graph'!$K$22/'Input-Graph'!A83</f>
        <v>3372.2339125118451</v>
      </c>
      <c r="B83">
        <f xml:space="preserve"> SQRT('Input-Graph'!$K$16/(2*PI())) * 'Input-Graph'!$K$22 * EXP(J83/(2*'Input-Graph'!$K$16)) / ('Input-Graph'!A83*A83)</f>
        <v>1.1540462255512649</v>
      </c>
      <c r="C83">
        <f t="shared" si="4"/>
        <v>-2.5953451332370134</v>
      </c>
      <c r="D83">
        <f xml:space="preserve"> POWER('Input-Graph'!$K$16,1.5) * EXP(J83/(2*'Input-Graph'!$K$16)) / (A83*SQRT(2*PI()))</f>
        <v>1.9749243233781644</v>
      </c>
      <c r="E83">
        <f t="shared" si="5"/>
        <v>-0.62042080985884906</v>
      </c>
      <c r="F83" s="7">
        <f xml:space="preserve"> I83 * NORMDIST(-I83*SQRT(A83)/'Input-Graph'!$K$16,0,1,1)</f>
        <v>0.77340849214110285</v>
      </c>
      <c r="G83" s="7">
        <f xml:space="preserve"> - (  'Input-Graph'!$K$16*EXP(Intermediate!J83*Intermediate!A83/(2*'Input-Graph'!$K$16*'Input-Graph'!$K$16)  )/SQRT(2*PI()*Intermediate!A83)  )</f>
        <v>-0.88266204967477302</v>
      </c>
      <c r="H83">
        <f t="shared" si="6"/>
        <v>0.42437185815874567</v>
      </c>
      <c r="I83">
        <f>'Input-Graph'!$K$15 - 'Input-Graph'!$N$16/Intermediate!K83</f>
        <v>86.850500000000011</v>
      </c>
      <c r="J83">
        <f t="shared" si="7"/>
        <v>-7543.0093502500022</v>
      </c>
      <c r="K83">
        <f>('Input-Graph'!$N$6 - ((2*'Input-Graph'!A83/'Input-Graph'!$N$8) + 'Input-Graph'!$N$9))*'Input-Graph'!$N$7</f>
        <v>1499836</v>
      </c>
    </row>
    <row r="84" spans="1:11">
      <c r="A84" s="5">
        <f xml:space="preserve"> 'Input-Graph'!$K$16 + 'Input-Graph'!$K$22/'Input-Graph'!A84</f>
        <v>3357.2487544348087</v>
      </c>
      <c r="B84">
        <f xml:space="preserve"> SQRT('Input-Graph'!$K$16/(2*PI())) * 'Input-Graph'!$K$22 * EXP(J84/(2*'Input-Graph'!$K$16)) / ('Input-Graph'!A84*A84)</f>
        <v>1.1452311047959403</v>
      </c>
      <c r="C84">
        <f t="shared" si="4"/>
        <v>-2.5953451332370134</v>
      </c>
      <c r="D84">
        <f xml:space="preserve"> POWER('Input-Graph'!$K$16,1.5) * EXP(J84/(2*'Input-Graph'!$K$16)) / (A84*SQRT(2*PI()))</f>
        <v>1.9837394441334892</v>
      </c>
      <c r="E84">
        <f t="shared" si="5"/>
        <v>-0.6116056891035242</v>
      </c>
      <c r="F84" s="7">
        <f xml:space="preserve"> I84 * NORMDIST(-I84*SQRT(A84)/'Input-Graph'!$K$16,0,1,1)</f>
        <v>0.78450108578034161</v>
      </c>
      <c r="G84" s="7">
        <f xml:space="preserve"> - (  'Input-Graph'!$K$16*EXP(Intermediate!J84*Intermediate!A84/(2*'Input-Graph'!$K$16*'Input-Graph'!$K$16)  )/SQRT(2*PI()*Intermediate!A84)  )</f>
        <v>-0.89573467988312216</v>
      </c>
      <c r="H84">
        <f t="shared" si="6"/>
        <v>0.42239182158963551</v>
      </c>
      <c r="I84">
        <f>'Input-Graph'!$K$15 - 'Input-Graph'!$N$16/Intermediate!K84</f>
        <v>86.850500000000011</v>
      </c>
      <c r="J84">
        <f t="shared" si="7"/>
        <v>-7543.0093502500022</v>
      </c>
      <c r="K84">
        <f>('Input-Graph'!$N$6 - ((2*'Input-Graph'!A84/'Input-Graph'!$N$8) + 'Input-Graph'!$N$9))*'Input-Graph'!$N$7</f>
        <v>1499834</v>
      </c>
    </row>
    <row r="85" spans="1:11">
      <c r="A85" s="5">
        <f xml:space="preserve"> 'Input-Graph'!$K$16 + 'Input-Graph'!$K$22/'Input-Graph'!A85</f>
        <v>3342.6203858357967</v>
      </c>
      <c r="B85">
        <f xml:space="preserve"> SQRT('Input-Graph'!$K$16/(2*PI())) * 'Input-Graph'!$K$22 * EXP(J85/(2*'Input-Graph'!$K$16)) / ('Input-Graph'!A85*A85)</f>
        <v>1.1365496308492873</v>
      </c>
      <c r="C85">
        <f t="shared" si="4"/>
        <v>-2.5953451332370134</v>
      </c>
      <c r="D85">
        <f xml:space="preserve"> POWER('Input-Graph'!$K$16,1.5) * EXP(J85/(2*'Input-Graph'!$K$16)) / (A85*SQRT(2*PI()))</f>
        <v>1.992420918080142</v>
      </c>
      <c r="E85">
        <f t="shared" si="5"/>
        <v>-0.60292421515687145</v>
      </c>
      <c r="F85" s="7">
        <f xml:space="preserve"> I85 * NORMDIST(-I85*SQRT(A85)/'Input-Graph'!$K$16,0,1,1)</f>
        <v>0.79548807034853553</v>
      </c>
      <c r="G85" s="7">
        <f xml:space="preserve"> - (  'Input-Graph'!$K$16*EXP(Intermediate!J85*Intermediate!A85/(2*'Input-Graph'!$K$16*'Input-Graph'!$K$16)  )/SQRT(2*PI()*Intermediate!A85)  )</f>
        <v>-0.90869151760966937</v>
      </c>
      <c r="H85">
        <f t="shared" si="6"/>
        <v>0.4204219684312821</v>
      </c>
      <c r="I85">
        <f>'Input-Graph'!$K$15 - 'Input-Graph'!$N$16/Intermediate!K85</f>
        <v>86.850500000000011</v>
      </c>
      <c r="J85">
        <f t="shared" si="7"/>
        <v>-7543.0093502500022</v>
      </c>
      <c r="K85">
        <f>('Input-Graph'!$N$6 - ((2*'Input-Graph'!A85/'Input-Graph'!$N$8) + 'Input-Graph'!$N$9))*'Input-Graph'!$N$7</f>
        <v>1499832</v>
      </c>
    </row>
    <row r="86" spans="1:11">
      <c r="A86" s="5">
        <f xml:space="preserve"> 'Input-Graph'!$K$16 + 'Input-Graph'!$K$22/'Input-Graph'!A86</f>
        <v>3328.336214144997</v>
      </c>
      <c r="B86">
        <f xml:space="preserve"> SQRT('Input-Graph'!$K$16/(2*PI())) * 'Input-Graph'!$K$22 * EXP(J86/(2*'Input-Graph'!$K$16)) / ('Input-Graph'!A86*A86)</f>
        <v>1.1279987872316124</v>
      </c>
      <c r="C86">
        <f t="shared" si="4"/>
        <v>-2.5953451332370134</v>
      </c>
      <c r="D86">
        <f xml:space="preserve"> POWER('Input-Graph'!$K$16,1.5) * EXP(J86/(2*'Input-Graph'!$K$16)) / (A86*SQRT(2*PI()))</f>
        <v>2.0009717616978162</v>
      </c>
      <c r="E86">
        <f t="shared" si="5"/>
        <v>-0.59437337153919723</v>
      </c>
      <c r="F86" s="7">
        <f xml:space="preserve"> I86 * NORMDIST(-I86*SQRT(A86)/'Input-Graph'!$K$16,0,1,1)</f>
        <v>0.8063699329885905</v>
      </c>
      <c r="G86" s="7">
        <f xml:space="preserve"> - (  'Input-Graph'!$K$16*EXP(Intermediate!J86*Intermediate!A86/(2*'Input-Graph'!$K$16*'Input-Graph'!$K$16)  )/SQRT(2*PI()*Intermediate!A86)  )</f>
        <v>-0.92153284142193748</v>
      </c>
      <c r="H86">
        <f t="shared" si="6"/>
        <v>0.41846250725906819</v>
      </c>
      <c r="I86">
        <f>'Input-Graph'!$K$15 - 'Input-Graph'!$N$16/Intermediate!K86</f>
        <v>86.850500000000011</v>
      </c>
      <c r="J86">
        <f t="shared" si="7"/>
        <v>-7543.0093502500022</v>
      </c>
      <c r="K86">
        <f>('Input-Graph'!$N$6 - ((2*'Input-Graph'!A86/'Input-Graph'!$N$8) + 'Input-Graph'!$N$9))*'Input-Graph'!$N$7</f>
        <v>1499830</v>
      </c>
    </row>
    <row r="87" spans="1:11">
      <c r="A87" s="5">
        <f xml:space="preserve"> 'Input-Graph'!$K$16 + 'Input-Graph'!$K$22/'Input-Graph'!A87</f>
        <v>3314.3842324935176</v>
      </c>
      <c r="B87">
        <f xml:space="preserve"> SQRT('Input-Graph'!$K$16/(2*PI())) * 'Input-Graph'!$K$22 * EXP(J87/(2*'Input-Graph'!$K$16)) / ('Input-Graph'!A87*A87)</f>
        <v>1.1195756475634238</v>
      </c>
      <c r="C87">
        <f t="shared" si="4"/>
        <v>-2.5953451332370134</v>
      </c>
      <c r="D87">
        <f xml:space="preserve"> POWER('Input-Graph'!$K$16,1.5) * EXP(J87/(2*'Input-Graph'!$K$16)) / (A87*SQRT(2*PI()))</f>
        <v>2.0093949013660057</v>
      </c>
      <c r="E87">
        <f t="shared" si="5"/>
        <v>-0.5859502318710077</v>
      </c>
      <c r="F87" s="7">
        <f xml:space="preserve"> I87 * NORMDIST(-I87*SQRT(A87)/'Input-Graph'!$K$16,0,1,1)</f>
        <v>0.81714721721729044</v>
      </c>
      <c r="G87" s="7">
        <f xml:space="preserve"> - (  'Input-Graph'!$K$16*EXP(Intermediate!J87*Intermediate!A87/(2*'Input-Graph'!$K$16*'Input-Graph'!$K$16)  )/SQRT(2*PI()*Intermediate!A87)  )</f>
        <v>-0.93425900423618491</v>
      </c>
      <c r="H87">
        <f t="shared" si="6"/>
        <v>0.4165136286735216</v>
      </c>
      <c r="I87">
        <f>'Input-Graph'!$K$15 - 'Input-Graph'!$N$16/Intermediate!K87</f>
        <v>86.850500000000011</v>
      </c>
      <c r="J87">
        <f t="shared" si="7"/>
        <v>-7543.0093502500022</v>
      </c>
      <c r="K87">
        <f>('Input-Graph'!$N$6 - ((2*'Input-Graph'!A87/'Input-Graph'!$N$8) + 'Input-Graph'!$N$9))*'Input-Graph'!$N$7</f>
        <v>1499828</v>
      </c>
    </row>
    <row r="88" spans="1:11">
      <c r="A88" s="5">
        <f xml:space="preserve"> 'Input-Graph'!$K$16 + 'Input-Graph'!$K$22/'Input-Graph'!A88</f>
        <v>3300.7529860524173</v>
      </c>
      <c r="B88">
        <f xml:space="preserve"> SQRT('Input-Graph'!$K$16/(2*PI())) * 'Input-Graph'!$K$22 * EXP(J88/(2*'Input-Graph'!$K$16)) / ('Input-Graph'!A88*A88)</f>
        <v>1.1112773722263263</v>
      </c>
      <c r="C88">
        <f t="shared" ref="C88:C151" si="8" xml:space="preserve"> -I88*NORMDIST(-I88/$Q$2,0,1,1)</f>
        <v>-2.5953451332370134</v>
      </c>
      <c r="D88">
        <f xml:space="preserve"> POWER('Input-Graph'!$K$16,1.5) * EXP(J88/(2*'Input-Graph'!$K$16)) / (A88*SQRT(2*PI()))</f>
        <v>2.0176931767031032</v>
      </c>
      <c r="E88">
        <f t="shared" ref="E88:E151" si="9">C88+D88</f>
        <v>-0.57765195653391022</v>
      </c>
      <c r="F88" s="7">
        <f xml:space="preserve"> I88 * NORMDIST(-I88*SQRT(A88)/'Input-Graph'!$K$16,0,1,1)</f>
        <v>0.82782051776851473</v>
      </c>
      <c r="G88" s="7">
        <f xml:space="preserve"> - (  'Input-Graph'!$K$16*EXP(Intermediate!J88*Intermediate!A88/(2*'Input-Graph'!$K$16*'Input-Graph'!$K$16)  )/SQRT(2*PI()*Intermediate!A88)  )</f>
        <v>-0.94687042716273795</v>
      </c>
      <c r="H88">
        <f t="shared" ref="H88:H151" si="10">+B88+E88+F88+G88</f>
        <v>0.41457550629819284</v>
      </c>
      <c r="I88">
        <f>'Input-Graph'!$K$15 - 'Input-Graph'!$N$16/Intermediate!K88</f>
        <v>86.850500000000011</v>
      </c>
      <c r="J88">
        <f t="shared" si="7"/>
        <v>-7543.0093502500022</v>
      </c>
      <c r="K88">
        <f>('Input-Graph'!$N$6 - ((2*'Input-Graph'!A88/'Input-Graph'!$N$8) + 'Input-Graph'!$N$9))*'Input-Graph'!$N$7</f>
        <v>1499826</v>
      </c>
    </row>
    <row r="89" spans="1:11">
      <c r="A89" s="5">
        <f xml:space="preserve"> 'Input-Graph'!$K$16 + 'Input-Graph'!$K$22/'Input-Graph'!A89</f>
        <v>3287.431540666797</v>
      </c>
      <c r="B89">
        <f xml:space="preserve"> SQRT('Input-Graph'!$K$16/(2*PI())) * 'Input-Graph'!$K$22 * EXP(J89/(2*'Input-Graph'!$K$16)) / ('Input-Graph'!A89*A89)</f>
        <v>1.1031012051713194</v>
      </c>
      <c r="C89">
        <f t="shared" si="8"/>
        <v>-2.5953451332370134</v>
      </c>
      <c r="D89">
        <f xml:space="preserve"> POWER('Input-Graph'!$K$16,1.5) * EXP(J89/(2*'Input-Graph'!$K$16)) / (A89*SQRT(2*PI()))</f>
        <v>2.0258693437581097</v>
      </c>
      <c r="E89">
        <f t="shared" si="9"/>
        <v>-0.56947578947890376</v>
      </c>
      <c r="F89" s="7">
        <f xml:space="preserve"> I89 * NORMDIST(-I89*SQRT(A89)/'Input-Graph'!$K$16,0,1,1)</f>
        <v>0.83839047580923842</v>
      </c>
      <c r="G89" s="7">
        <f xml:space="preserve"> - (  'Input-Graph'!$K$16*EXP(Intermediate!J89*Intermediate!A89/(2*'Input-Graph'!$K$16*'Input-Graph'!$K$16)  )/SQRT(2*PI()*Intermediate!A89)  )</f>
        <v>-0.95936759377526581</v>
      </c>
      <c r="H89">
        <f t="shared" si="10"/>
        <v>0.41264829772638822</v>
      </c>
      <c r="I89">
        <f>'Input-Graph'!$K$15 - 'Input-Graph'!$N$16/Intermediate!K89</f>
        <v>86.850500000000011</v>
      </c>
      <c r="J89">
        <f t="shared" si="7"/>
        <v>-7543.0093502500022</v>
      </c>
      <c r="K89">
        <f>('Input-Graph'!$N$6 - ((2*'Input-Graph'!A89/'Input-Graph'!$N$8) + 'Input-Graph'!$N$9))*'Input-Graph'!$N$7</f>
        <v>1499824</v>
      </c>
    </row>
    <row r="90" spans="1:11">
      <c r="A90" s="5">
        <f xml:space="preserve"> 'Input-Graph'!$K$16 + 'Input-Graph'!$K$22/'Input-Graph'!A90</f>
        <v>3274.4094536044486</v>
      </c>
      <c r="B90">
        <f xml:space="preserve"> SQRT('Input-Graph'!$K$16/(2*PI())) * 'Input-Graph'!$K$22 * EXP(J90/(2*'Input-Graph'!$K$16)) / ('Input-Graph'!A90*A90)</f>
        <v>1.095044470866964</v>
      </c>
      <c r="C90">
        <f t="shared" si="8"/>
        <v>-2.5953451332370134</v>
      </c>
      <c r="D90">
        <f xml:space="preserve"> POWER('Input-Graph'!$K$16,1.5) * EXP(J90/(2*'Input-Graph'!$K$16)) / (A90*SQRT(2*PI()))</f>
        <v>2.0339260780624655</v>
      </c>
      <c r="E90">
        <f t="shared" si="9"/>
        <v>-0.56141905517454793</v>
      </c>
      <c r="F90" s="7">
        <f xml:space="preserve"> I90 * NORMDIST(-I90*SQRT(A90)/'Input-Graph'!$K$16,0,1,1)</f>
        <v>0.84885777450232869</v>
      </c>
      <c r="G90" s="7">
        <f xml:space="preserve"> - (  'Input-Graph'!$K$16*EXP(Intermediate!J90*Intermediate!A90/(2*'Input-Graph'!$K$16*'Input-Graph'!$K$16)  )/SQRT(2*PI()*Intermediate!A90)  )</f>
        <v>-0.97175104477552177</v>
      </c>
      <c r="H90">
        <f t="shared" si="10"/>
        <v>0.41073214541922298</v>
      </c>
      <c r="I90">
        <f>'Input-Graph'!$K$15 - 'Input-Graph'!$N$16/Intermediate!K90</f>
        <v>86.850500000000011</v>
      </c>
      <c r="J90">
        <f t="shared" si="7"/>
        <v>-7543.0093502500022</v>
      </c>
      <c r="K90">
        <f>('Input-Graph'!$N$6 - ((2*'Input-Graph'!A90/'Input-Graph'!$N$8) + 'Input-Graph'!$N$9))*'Input-Graph'!$N$7</f>
        <v>1499822</v>
      </c>
    </row>
    <row r="91" spans="1:11">
      <c r="A91" s="5">
        <f xml:space="preserve"> 'Input-Graph'!$K$16 + 'Input-Graph'!$K$22/'Input-Graph'!A91</f>
        <v>3261.6767462545972</v>
      </c>
      <c r="B91">
        <f xml:space="preserve"> SQRT('Input-Graph'!$K$16/(2*PI())) * 'Input-Graph'!$K$22 * EXP(J91/(2*'Input-Graph'!$K$16)) / ('Input-Graph'!A91*A91)</f>
        <v>1.0871045713803154</v>
      </c>
      <c r="C91">
        <f t="shared" si="8"/>
        <v>-2.5953451332370134</v>
      </c>
      <c r="D91">
        <f xml:space="preserve"> POWER('Input-Graph'!$K$16,1.5) * EXP(J91/(2*'Input-Graph'!$K$16)) / (A91*SQRT(2*PI()))</f>
        <v>2.0418659775491137</v>
      </c>
      <c r="E91">
        <f t="shared" si="9"/>
        <v>-0.55347915568789974</v>
      </c>
      <c r="F91" s="7">
        <f xml:space="preserve"> I91 * NORMDIST(-I91*SQRT(A91)/'Input-Graph'!$K$16,0,1,1)</f>
        <v>0.85922313489209912</v>
      </c>
      <c r="G91" s="7">
        <f xml:space="preserve"> - (  'Input-Graph'!$K$16*EXP(Intermediate!J91*Intermediate!A91/(2*'Input-Graph'!$K$16*'Input-Graph'!$K$16)  )/SQRT(2*PI()*Intermediate!A91)  )</f>
        <v>-0.98402137302697501</v>
      </c>
      <c r="H91">
        <f t="shared" si="10"/>
        <v>0.40882717755753972</v>
      </c>
      <c r="I91">
        <f>'Input-Graph'!$K$15 - 'Input-Graph'!$N$16/Intermediate!K91</f>
        <v>86.850500000000011</v>
      </c>
      <c r="J91">
        <f t="shared" si="7"/>
        <v>-7543.0093502500022</v>
      </c>
      <c r="K91">
        <f>('Input-Graph'!$N$6 - ((2*'Input-Graph'!A91/'Input-Graph'!$N$8) + 'Input-Graph'!$N$9))*'Input-Graph'!$N$7</f>
        <v>1499820</v>
      </c>
    </row>
    <row r="92" spans="1:11">
      <c r="A92" s="5">
        <f xml:space="preserve"> 'Input-Graph'!$K$16 + 'Input-Graph'!$K$22/'Input-Graph'!A92</f>
        <v>3249.2238786267203</v>
      </c>
      <c r="B92">
        <f xml:space="preserve"> SQRT('Input-Graph'!$K$16/(2*PI())) * 'Input-Graph'!$K$22 * EXP(J92/(2*'Input-Graph'!$K$16)) / ('Input-Graph'!A92*A92)</f>
        <v>1.0792789835839363</v>
      </c>
      <c r="C92">
        <f t="shared" si="8"/>
        <v>-2.5953451332370134</v>
      </c>
      <c r="D92">
        <f xml:space="preserve"> POWER('Input-Graph'!$K$16,1.5) * EXP(J92/(2*'Input-Graph'!$K$16)) / (A92*SQRT(2*PI()))</f>
        <v>2.0496915653454928</v>
      </c>
      <c r="E92">
        <f t="shared" si="9"/>
        <v>-0.54565356789152064</v>
      </c>
      <c r="F92" s="7">
        <f xml:space="preserve"> I92 * NORMDIST(-I92*SQRT(A92)/'Input-Graph'!$K$16,0,1,1)</f>
        <v>0.86948731208932684</v>
      </c>
      <c r="G92" s="7">
        <f xml:space="preserve"> - (  'Input-Graph'!$K$16*EXP(Intermediate!J92*Intermediate!A92/(2*'Input-Graph'!$K$16*'Input-Graph'!$K$16)  )/SQRT(2*PI()*Intermediate!A92)  )</f>
        <v>-0.99617921893252093</v>
      </c>
      <c r="H92">
        <f t="shared" si="10"/>
        <v>0.40693350884922164</v>
      </c>
      <c r="I92">
        <f>'Input-Graph'!$K$15 - 'Input-Graph'!$N$16/Intermediate!K92</f>
        <v>86.850500000000011</v>
      </c>
      <c r="J92">
        <f t="shared" si="7"/>
        <v>-7543.0093502500022</v>
      </c>
      <c r="K92">
        <f>('Input-Graph'!$N$6 - ((2*'Input-Graph'!A92/'Input-Graph'!$N$8) + 'Input-Graph'!$N$9))*'Input-Graph'!$N$7</f>
        <v>1499818</v>
      </c>
    </row>
    <row r="93" spans="1:11">
      <c r="A93" s="5">
        <f xml:space="preserve"> 'Input-Graph'!$K$16 + 'Input-Graph'!$K$22/'Input-Graph'!A93</f>
        <v>3237.041725512493</v>
      </c>
      <c r="B93">
        <f xml:space="preserve"> SQRT('Input-Graph'!$K$16/(2*PI())) * 'Input-Graph'!$K$22 * EXP(J93/(2*'Input-Graph'!$K$16)) / ('Input-Graph'!A93*A93)</f>
        <v>1.0715652564826814</v>
      </c>
      <c r="C93">
        <f t="shared" si="8"/>
        <v>-2.5953451332370134</v>
      </c>
      <c r="D93">
        <f xml:space="preserve"> POWER('Input-Graph'!$K$16,1.5) * EXP(J93/(2*'Input-Graph'!$K$16)) / (A93*SQRT(2*PI()))</f>
        <v>2.0574052924467479</v>
      </c>
      <c r="E93">
        <f t="shared" si="9"/>
        <v>-0.53793984079026558</v>
      </c>
      <c r="F93" s="7">
        <f xml:space="preserve"> I93 * NORMDIST(-I93*SQRT(A93)/'Input-Graph'!$K$16,0,1,1)</f>
        <v>0.87965109173560807</v>
      </c>
      <c r="G93" s="7">
        <f xml:space="preserve"> - (  'Input-Graph'!$K$16*EXP(Intermediate!J93*Intermediate!A93/(2*'Input-Graph'!$K$16*'Input-Graph'!$K$16)  )/SQRT(2*PI()*Intermediate!A93)  )</f>
        <v>-1.0082252661331095</v>
      </c>
      <c r="H93">
        <f t="shared" si="10"/>
        <v>0.40505124129491432</v>
      </c>
      <c r="I93">
        <f>'Input-Graph'!$K$15 - 'Input-Graph'!$N$16/Intermediate!K93</f>
        <v>86.850500000000011</v>
      </c>
      <c r="J93">
        <f t="shared" si="7"/>
        <v>-7543.0093502500022</v>
      </c>
      <c r="K93">
        <f>('Input-Graph'!$N$6 - ((2*'Input-Graph'!A93/'Input-Graph'!$N$8) + 'Input-Graph'!$N$9))*'Input-Graph'!$N$7</f>
        <v>1499816</v>
      </c>
    </row>
    <row r="94" spans="1:11">
      <c r="A94" s="5">
        <f xml:space="preserve"> 'Input-Graph'!$K$16 + 'Input-Graph'!$K$22/'Input-Graph'!A94</f>
        <v>3225.1215541856682</v>
      </c>
      <c r="B94">
        <f xml:space="preserve"> SQRT('Input-Graph'!$K$16/(2*PI())) * 'Input-Graph'!$K$22 * EXP(J94/(2*'Input-Graph'!$K$16)) / ('Input-Graph'!A94*A94)</f>
        <v>1.0639610086543003</v>
      </c>
      <c r="C94">
        <f t="shared" si="8"/>
        <v>-2.5953451332370134</v>
      </c>
      <c r="D94">
        <f xml:space="preserve"> POWER('Input-Graph'!$K$16,1.5) * EXP(J94/(2*'Input-Graph'!$K$16)) / (A94*SQRT(2*PI()))</f>
        <v>2.065009540275129</v>
      </c>
      <c r="E94">
        <f t="shared" si="9"/>
        <v>-0.53033559296188448</v>
      </c>
      <c r="F94" s="7">
        <f xml:space="preserve"> I94 * NORMDIST(-I94*SQRT(A94)/'Input-Graph'!$K$16,0,1,1)</f>
        <v>0.88971528672677436</v>
      </c>
      <c r="G94" s="7">
        <f xml:space="preserve"> - (  'Input-Graph'!$K$16*EXP(Intermediate!J94*Intermediate!A94/(2*'Input-Graph'!$K$16*'Input-Graph'!$K$16)  )/SQRT(2*PI()*Intermediate!A94)  )</f>
        <v>-1.0201602375057073</v>
      </c>
      <c r="H94">
        <f t="shared" si="10"/>
        <v>0.40318046491348292</v>
      </c>
      <c r="I94">
        <f>'Input-Graph'!$K$15 - 'Input-Graph'!$N$16/Intermediate!K94</f>
        <v>86.850500000000011</v>
      </c>
      <c r="J94">
        <f t="shared" si="7"/>
        <v>-7543.0093502500022</v>
      </c>
      <c r="K94">
        <f>('Input-Graph'!$N$6 - ((2*'Input-Graph'!A94/'Input-Graph'!$N$8) + 'Input-Graph'!$N$9))*'Input-Graph'!$N$7</f>
        <v>1499814</v>
      </c>
    </row>
    <row r="95" spans="1:11">
      <c r="A95" s="5">
        <f xml:space="preserve"> 'Input-Graph'!$K$16 + 'Input-Graph'!$K$22/'Input-Graph'!A95</f>
        <v>3213.4550035253719</v>
      </c>
      <c r="B95">
        <f xml:space="preserve"> SQRT('Input-Graph'!$K$16/(2*PI())) * 'Input-Graph'!$K$22 * EXP(J95/(2*'Input-Graph'!$K$16)) / ('Input-Graph'!A95*A95)</f>
        <v>1.0564639257982513</v>
      </c>
      <c r="C95">
        <f t="shared" si="8"/>
        <v>-2.5953451332370134</v>
      </c>
      <c r="D95">
        <f xml:space="preserve"> POWER('Input-Graph'!$K$16,1.5) * EXP(J95/(2*'Input-Graph'!$K$16)) / (A95*SQRT(2*PI()))</f>
        <v>2.0725066231311779</v>
      </c>
      <c r="E95">
        <f t="shared" si="9"/>
        <v>-0.52283851010583549</v>
      </c>
      <c r="F95" s="7">
        <f xml:space="preserve"> I95 * NORMDIST(-I95*SQRT(A95)/'Input-Graph'!$K$16,0,1,1)</f>
        <v>0.89968073417774319</v>
      </c>
      <c r="G95" s="7">
        <f xml:space="preserve"> - (  'Input-Graph'!$K$16*EXP(Intermediate!J95*Intermediate!A95/(2*'Input-Graph'!$K$16*'Input-Graph'!$K$16)  )/SQRT(2*PI()*Intermediate!A95)  )</f>
        <v>-1.0319848914404288</v>
      </c>
      <c r="H95">
        <f t="shared" si="10"/>
        <v>0.4013212584297301</v>
      </c>
      <c r="I95">
        <f>'Input-Graph'!$K$15 - 'Input-Graph'!$N$16/Intermediate!K95</f>
        <v>86.850500000000011</v>
      </c>
      <c r="J95">
        <f t="shared" si="7"/>
        <v>-7543.0093502500022</v>
      </c>
      <c r="K95">
        <f>('Input-Graph'!$N$6 - ((2*'Input-Graph'!A95/'Input-Graph'!$N$8) + 'Input-Graph'!$N$9))*'Input-Graph'!$N$7</f>
        <v>1499812</v>
      </c>
    </row>
    <row r="96" spans="1:11">
      <c r="A96" s="5">
        <f xml:space="preserve"> 'Input-Graph'!$K$16 + 'Input-Graph'!$K$22/'Input-Graph'!A96</f>
        <v>3202.0340644579237</v>
      </c>
      <c r="B96">
        <f xml:space="preserve"> SQRT('Input-Graph'!$K$16/(2*PI())) * 'Input-Graph'!$K$22 * EXP(J96/(2*'Input-Graph'!$K$16)) / ('Input-Graph'!A96*A96)</f>
        <v>1.0490717583874181</v>
      </c>
      <c r="C96">
        <f t="shared" si="8"/>
        <v>-2.5953451332370134</v>
      </c>
      <c r="D96">
        <f xml:space="preserve"> POWER('Input-Graph'!$K$16,1.5) * EXP(J96/(2*'Input-Graph'!$K$16)) / (A96*SQRT(2*PI()))</f>
        <v>2.079898790542011</v>
      </c>
      <c r="E96">
        <f t="shared" si="9"/>
        <v>-0.51544634269500245</v>
      </c>
      <c r="F96" s="7">
        <f xml:space="preserve"> I96 * NORMDIST(-I96*SQRT(A96)/'Input-Graph'!$K$16,0,1,1)</f>
        <v>0.9095482926116214</v>
      </c>
      <c r="G96" s="7">
        <f xml:space="preserve"> - (  'Input-Graph'!$K$16*EXP(Intermediate!J96*Intermediate!A96/(2*'Input-Graph'!$K$16*'Input-Graph'!$K$16)  )/SQRT(2*PI()*Intermediate!A96)  )</f>
        <v>-1.0437000183780571</v>
      </c>
      <c r="H96">
        <f t="shared" si="10"/>
        <v>0.39947368992597987</v>
      </c>
      <c r="I96">
        <f>'Input-Graph'!$K$15 - 'Input-Graph'!$N$16/Intermediate!K96</f>
        <v>86.850500000000011</v>
      </c>
      <c r="J96">
        <f t="shared" si="7"/>
        <v>-7543.0093502500022</v>
      </c>
      <c r="K96">
        <f>('Input-Graph'!$N$6 - ((2*'Input-Graph'!A96/'Input-Graph'!$N$8) + 'Input-Graph'!$N$9))*'Input-Graph'!$N$7</f>
        <v>1499810</v>
      </c>
    </row>
    <row r="97" spans="1:11">
      <c r="A97" s="5">
        <f xml:space="preserve"> 'Input-Graph'!$K$16 + 'Input-Graph'!$K$22/'Input-Graph'!A97</f>
        <v>3190.8510616210478</v>
      </c>
      <c r="B97">
        <f xml:space="preserve"> SQRT('Input-Graph'!$K$16/(2*PI())) * 'Input-Graph'!$K$22 * EXP(J97/(2*'Input-Graph'!$K$16)) / ('Input-Graph'!A97*A97)</f>
        <v>1.0417823194177311</v>
      </c>
      <c r="C97">
        <f t="shared" si="8"/>
        <v>-2.5953451332370134</v>
      </c>
      <c r="D97">
        <f xml:space="preserve"> POWER('Input-Graph'!$K$16,1.5) * EXP(J97/(2*'Input-Graph'!$K$16)) / (A97*SQRT(2*PI()))</f>
        <v>2.0871882295116979</v>
      </c>
      <c r="E97">
        <f t="shared" si="9"/>
        <v>-0.50815690372531552</v>
      </c>
      <c r="F97" s="7">
        <f xml:space="preserve"> I97 * NORMDIST(-I97*SQRT(A97)/'Input-Graph'!$K$16,0,1,1)</f>
        <v>0.91931883935728498</v>
      </c>
      <c r="G97" s="7">
        <f xml:space="preserve"> - (  'Input-Graph'!$K$16*EXP(Intermediate!J97*Intermediate!A97/(2*'Input-Graph'!$K$16*'Input-Graph'!$K$16)  )/SQRT(2*PI()*Intermediate!A97)  )</f>
        <v>-1.0553064375904113</v>
      </c>
      <c r="H97">
        <f t="shared" si="10"/>
        <v>0.39763781745928917</v>
      </c>
      <c r="I97">
        <f>'Input-Graph'!$K$15 - 'Input-Graph'!$N$16/Intermediate!K97</f>
        <v>86.850500000000011</v>
      </c>
      <c r="J97">
        <f t="shared" si="7"/>
        <v>-7543.0093502500022</v>
      </c>
      <c r="K97">
        <f>('Input-Graph'!$N$6 - ((2*'Input-Graph'!A97/'Input-Graph'!$N$8) + 'Input-Graph'!$N$9))*'Input-Graph'!$N$7</f>
        <v>1499808</v>
      </c>
    </row>
    <row r="98" spans="1:11">
      <c r="A98" s="5">
        <f xml:space="preserve"> 'Input-Graph'!$K$16 + 'Input-Graph'!$K$22/'Input-Graph'!A98</f>
        <v>3179.898636162251</v>
      </c>
      <c r="B98">
        <f xml:space="preserve"> SQRT('Input-Graph'!$K$16/(2*PI())) * 'Input-Graph'!$K$22 * EXP(J98/(2*'Input-Graph'!$K$16)) / ('Input-Graph'!A98*A98)</f>
        <v>1.0345934822509615</v>
      </c>
      <c r="C98">
        <f t="shared" si="8"/>
        <v>-2.5953451332370134</v>
      </c>
      <c r="D98">
        <f xml:space="preserve"> POWER('Input-Graph'!$K$16,1.5) * EXP(J98/(2*'Input-Graph'!$K$16)) / (A98*SQRT(2*PI()))</f>
        <v>2.0943770666784682</v>
      </c>
      <c r="E98">
        <f t="shared" si="9"/>
        <v>-0.5009680665585452</v>
      </c>
      <c r="F98" s="7">
        <f xml:space="preserve"> I98 * NORMDIST(-I98*SQRT(A98)/'Input-Graph'!$K$16,0,1,1)</f>
        <v>0.92899326814109784</v>
      </c>
      <c r="G98" s="7">
        <f xml:space="preserve"> - (  'Input-Graph'!$K$16*EXP(Intermediate!J98*Intermediate!A98/(2*'Input-Graph'!$K$16*'Input-Graph'!$K$16)  )/SQRT(2*PI()*Intermediate!A98)  )</f>
        <v>-1.0668049941872428</v>
      </c>
      <c r="H98">
        <f t="shared" si="10"/>
        <v>0.39581368964627139</v>
      </c>
      <c r="I98">
        <f>'Input-Graph'!$K$15 - 'Input-Graph'!$N$16/Intermediate!K98</f>
        <v>86.850500000000011</v>
      </c>
      <c r="J98">
        <f t="shared" si="7"/>
        <v>-7543.0093502500022</v>
      </c>
      <c r="K98">
        <f>('Input-Graph'!$N$6 - ((2*'Input-Graph'!A98/'Input-Graph'!$N$8) + 'Input-Graph'!$N$9))*'Input-Graph'!$N$7</f>
        <v>1499806</v>
      </c>
    </row>
    <row r="99" spans="1:11">
      <c r="A99" s="5">
        <f xml:space="preserve"> 'Input-Graph'!$K$16 + 'Input-Graph'!$K$22/'Input-Graph'!A99</f>
        <v>3169.1697295903691</v>
      </c>
      <c r="B99">
        <f xml:space="preserve"> SQRT('Input-Graph'!$K$16/(2*PI())) * 'Input-Graph'!$K$22 * EXP(J99/(2*'Input-Graph'!$K$16)) / ('Input-Graph'!A99*A99)</f>
        <v>1.0275031785462148</v>
      </c>
      <c r="C99">
        <f t="shared" si="8"/>
        <v>-2.5953451332370134</v>
      </c>
      <c r="D99">
        <f xml:space="preserve"> POWER('Input-Graph'!$K$16,1.5) * EXP(J99/(2*'Input-Graph'!$K$16)) / (A99*SQRT(2*PI()))</f>
        <v>2.1014673703832143</v>
      </c>
      <c r="E99">
        <f t="shared" si="9"/>
        <v>-0.49387776285379914</v>
      </c>
      <c r="F99" s="7">
        <f xml:space="preserve"> I99 * NORMDIST(-I99*SQRT(A99)/'Input-Graph'!$K$16,0,1,1)</f>
        <v>0.93857248685904837</v>
      </c>
      <c r="G99" s="7">
        <f xml:space="preserve"> - (  'Input-Graph'!$K$16*EXP(Intermediate!J99*Intermediate!A99/(2*'Input-Graph'!$K$16*'Input-Graph'!$K$16)  )/SQRT(2*PI()*Intermediate!A99)  )</f>
        <v>-1.0781965563343896</v>
      </c>
      <c r="H99">
        <f t="shared" si="10"/>
        <v>0.39400134621707439</v>
      </c>
      <c r="I99">
        <f>'Input-Graph'!$K$15 - 'Input-Graph'!$N$16/Intermediate!K99</f>
        <v>86.850500000000011</v>
      </c>
      <c r="J99">
        <f t="shared" si="7"/>
        <v>-7543.0093502500022</v>
      </c>
      <c r="K99">
        <f>('Input-Graph'!$N$6 - ((2*'Input-Graph'!A99/'Input-Graph'!$N$8) + 'Input-Graph'!$N$9))*'Input-Graph'!$N$7</f>
        <v>1499804</v>
      </c>
    </row>
    <row r="100" spans="1:11">
      <c r="A100" s="5">
        <f xml:space="preserve"> 'Input-Graph'!$K$16 + 'Input-Graph'!$K$22/'Input-Graph'!A100</f>
        <v>3158.6575686057977</v>
      </c>
      <c r="B100">
        <f xml:space="preserve"> SQRT('Input-Graph'!$K$16/(2*PI())) * 'Input-Graph'!$K$22 * EXP(J100/(2*'Input-Graph'!$K$16)) / ('Input-Graph'!A100*A100)</f>
        <v>1.0205093962759058</v>
      </c>
      <c r="C100">
        <f t="shared" si="8"/>
        <v>-2.5953451332370134</v>
      </c>
      <c r="D100">
        <f xml:space="preserve"> POWER('Input-Graph'!$K$16,1.5) * EXP(J100/(2*'Input-Graph'!$K$16)) / (A100*SQRT(2*PI()))</f>
        <v>2.1084611526535233</v>
      </c>
      <c r="E100">
        <f t="shared" si="9"/>
        <v>-0.48688398058349014</v>
      </c>
      <c r="F100" s="7">
        <f xml:space="preserve"> I100 * NORMDIST(-I100*SQRT(A100)/'Input-Graph'!$K$16,0,1,1)</f>
        <v>0.94805741551644196</v>
      </c>
      <c r="G100" s="7">
        <f xml:space="preserve"> - (  'Input-Graph'!$K$16*EXP(Intermediate!J100*Intermediate!A100/(2*'Input-Graph'!$K$16*'Input-Graph'!$K$16)  )/SQRT(2*PI()*Intermediate!A100)  )</f>
        <v>-1.089482012669001</v>
      </c>
      <c r="H100">
        <f t="shared" si="10"/>
        <v>0.39220081853985644</v>
      </c>
      <c r="I100">
        <f>'Input-Graph'!$K$15 - 'Input-Graph'!$N$16/Intermediate!K100</f>
        <v>86.850500000000011</v>
      </c>
      <c r="J100">
        <f t="shared" si="7"/>
        <v>-7543.0093502500022</v>
      </c>
      <c r="K100">
        <f>('Input-Graph'!$N$6 - ((2*'Input-Graph'!A100/'Input-Graph'!$N$8) + 'Input-Graph'!$N$9))*'Input-Graph'!$N$7</f>
        <v>1499802</v>
      </c>
    </row>
    <row r="101" spans="1:11">
      <c r="A101" s="5">
        <f xml:space="preserve"> 'Input-Graph'!$K$16 + 'Input-Graph'!$K$22/'Input-Graph'!A101</f>
        <v>3148.3556508409179</v>
      </c>
      <c r="B101">
        <f xml:space="preserve"> SQRT('Input-Graph'!$K$16/(2*PI())) * 'Input-Graph'!$K$22 * EXP(J101/(2*'Input-Graph'!$K$16)) / ('Input-Graph'!A101*A101)</f>
        <v>1.0136101778222095</v>
      </c>
      <c r="C101">
        <f t="shared" si="8"/>
        <v>-2.5953451332370134</v>
      </c>
      <c r="D101">
        <f xml:space="preserve"> POWER('Input-Graph'!$K$16,1.5) * EXP(J101/(2*'Input-Graph'!$K$16)) / (A101*SQRT(2*PI()))</f>
        <v>2.1153603711072195</v>
      </c>
      <c r="E101">
        <f t="shared" si="9"/>
        <v>-0.47998476212979391</v>
      </c>
      <c r="F101" s="7">
        <f xml:space="preserve"> I101 * NORMDIST(-I101*SQRT(A101)/'Input-Graph'!$K$16,0,1,1)</f>
        <v>0.95744898432389436</v>
      </c>
      <c r="G101" s="7">
        <f xml:space="preserve"> - (  'Input-Graph'!$K$16*EXP(Intermediate!J101*Intermediate!A101/(2*'Input-Graph'!$K$16*'Input-Graph'!$K$16)  )/SQRT(2*PI()*Intermediate!A101)  )</f>
        <v>-1.1006622698985737</v>
      </c>
      <c r="H101">
        <f t="shared" si="10"/>
        <v>0.39041213011773634</v>
      </c>
      <c r="I101">
        <f>'Input-Graph'!$K$15 - 'Input-Graph'!$N$16/Intermediate!K101</f>
        <v>86.850500000000011</v>
      </c>
      <c r="J101">
        <f t="shared" si="7"/>
        <v>-7543.0093502500022</v>
      </c>
      <c r="K101">
        <f>('Input-Graph'!$N$6 - ((2*'Input-Graph'!A101/'Input-Graph'!$N$8) + 'Input-Graph'!$N$9))*'Input-Graph'!$N$7</f>
        <v>1499800</v>
      </c>
    </row>
    <row r="102" spans="1:11">
      <c r="A102" s="5">
        <f xml:space="preserve"> 'Input-Graph'!$K$16 + 'Input-Graph'!$K$22/'Input-Graph'!A102</f>
        <v>3138.2577314476198</v>
      </c>
      <c r="B102">
        <f xml:space="preserve"> SQRT('Input-Graph'!$K$16/(2*PI())) * 'Input-Graph'!$K$22 * EXP(J102/(2*'Input-Graph'!$K$16)) / ('Input-Graph'!A102*A102)</f>
        <v>1.006803618150208</v>
      </c>
      <c r="C102">
        <f t="shared" si="8"/>
        <v>-2.5953451332370134</v>
      </c>
      <c r="D102">
        <f xml:space="preserve"> POWER('Input-Graph'!$K$16,1.5) * EXP(J102/(2*'Input-Graph'!$K$16)) / (A102*SQRT(2*PI()))</f>
        <v>2.1221669307792208</v>
      </c>
      <c r="E102">
        <f t="shared" si="9"/>
        <v>-0.47317820245779263</v>
      </c>
      <c r="F102" s="7">
        <f xml:space="preserve"> I102 * NORMDIST(-I102*SQRT(A102)/'Input-Graph'!$K$16,0,1,1)</f>
        <v>0.96674813193821207</v>
      </c>
      <c r="G102" s="7">
        <f xml:space="preserve"> - (  'Input-Graph'!$K$16*EXP(Intermediate!J102*Intermediate!A102/(2*'Input-Graph'!$K$16*'Input-Graph'!$K$16)  )/SQRT(2*PI()*Intermediate!A102)  )</f>
        <v>-1.1117382505714397</v>
      </c>
      <c r="H102">
        <f t="shared" si="10"/>
        <v>0.38863529705918776</v>
      </c>
      <c r="I102">
        <f>'Input-Graph'!$K$15 - 'Input-Graph'!$N$16/Intermediate!K102</f>
        <v>86.850500000000011</v>
      </c>
      <c r="J102">
        <f t="shared" si="7"/>
        <v>-7543.0093502500022</v>
      </c>
      <c r="K102">
        <f>('Input-Graph'!$N$6 - ((2*'Input-Graph'!A102/'Input-Graph'!$N$8) + 'Input-Graph'!$N$9))*'Input-Graph'!$N$7</f>
        <v>1499798</v>
      </c>
    </row>
    <row r="103" spans="1:11">
      <c r="A103" s="5">
        <f xml:space="preserve"> 'Input-Graph'!$K$16 + 'Input-Graph'!$K$22/'Input-Graph'!A103</f>
        <v>3128.3578104737981</v>
      </c>
      <c r="B103">
        <f xml:space="preserve"> SQRT('Input-Graph'!$K$16/(2*PI())) * 'Input-Graph'!$K$22 * EXP(J103/(2*'Input-Graph'!$K$16)) / ('Input-Graph'!A103*A103)</f>
        <v>1.0000878630541532</v>
      </c>
      <c r="C103">
        <f t="shared" si="8"/>
        <v>-2.5953451332370134</v>
      </c>
      <c r="D103">
        <f xml:space="preserve"> POWER('Input-Graph'!$K$16,1.5) * EXP(J103/(2*'Input-Graph'!$K$16)) / (A103*SQRT(2*PI()))</f>
        <v>2.1288826858752756</v>
      </c>
      <c r="E103">
        <f t="shared" si="9"/>
        <v>-0.46646244736173781</v>
      </c>
      <c r="F103" s="7">
        <f xml:space="preserve"> I103 * NORMDIST(-I103*SQRT(A103)/'Input-Graph'!$K$16,0,1,1)</f>
        <v>0.97595580383837077</v>
      </c>
      <c r="G103" s="7">
        <f xml:space="preserve"> - (  'Input-Graph'!$K$16*EXP(Intermediate!J103*Intermediate!A103/(2*'Input-Graph'!$K$16*'Input-Graph'!$K$16)  )/SQRT(2*PI()*Intermediate!A103)  )</f>
        <v>-1.1227108910071877</v>
      </c>
      <c r="H103">
        <f t="shared" si="10"/>
        <v>0.38687032852359859</v>
      </c>
      <c r="I103">
        <f>'Input-Graph'!$K$15 - 'Input-Graph'!$N$16/Intermediate!K103</f>
        <v>86.850500000000011</v>
      </c>
      <c r="J103">
        <f t="shared" si="7"/>
        <v>-7543.0093502500022</v>
      </c>
      <c r="K103">
        <f>('Input-Graph'!$N$6 - ((2*'Input-Graph'!A103/'Input-Graph'!$N$8) + 'Input-Graph'!$N$9))*'Input-Graph'!$N$7</f>
        <v>1499796</v>
      </c>
    </row>
    <row r="104" spans="1:11">
      <c r="A104" s="5">
        <f xml:space="preserve"> 'Input-Graph'!$K$16 + 'Input-Graph'!$K$22/'Input-Graph'!A104</f>
        <v>3118.6501209751959</v>
      </c>
      <c r="B104">
        <f xml:space="preserve"> SQRT('Input-Graph'!$K$16/(2*PI())) * 'Input-Graph'!$K$22 * EXP(J104/(2*'Input-Graph'!$K$16)) / ('Input-Graph'!A104*A104)</f>
        <v>0.99346110747345229</v>
      </c>
      <c r="C104">
        <f t="shared" si="8"/>
        <v>-2.5953451332370134</v>
      </c>
      <c r="D104">
        <f xml:space="preserve"> POWER('Input-Graph'!$K$16,1.5) * EXP(J104/(2*'Input-Graph'!$K$16)) / (A104*SQRT(2*PI()))</f>
        <v>2.135509441455977</v>
      </c>
      <c r="E104">
        <f t="shared" si="9"/>
        <v>-0.45983569178103645</v>
      </c>
      <c r="F104" s="7">
        <f xml:space="preserve"> I104 * NORMDIST(-I104*SQRT(A104)/'Input-Graph'!$K$16,0,1,1)</f>
        <v>0.9850729508267102</v>
      </c>
      <c r="G104" s="7">
        <f xml:space="preserve"> - (  'Input-Graph'!$K$16*EXP(Intermediate!J104*Intermediate!A104/(2*'Input-Graph'!$K$16*'Input-Graph'!$K$16)  )/SQRT(2*PI()*Intermediate!A104)  )</f>
        <v>-1.1335811393762769</v>
      </c>
      <c r="H104">
        <f t="shared" si="10"/>
        <v>0.38511722714284913</v>
      </c>
      <c r="I104">
        <f>'Input-Graph'!$K$15 - 'Input-Graph'!$N$16/Intermediate!K104</f>
        <v>86.850500000000011</v>
      </c>
      <c r="J104">
        <f t="shared" si="7"/>
        <v>-7543.0093502500022</v>
      </c>
      <c r="K104">
        <f>('Input-Graph'!$N$6 - ((2*'Input-Graph'!A104/'Input-Graph'!$N$8) + 'Input-Graph'!$N$9))*'Input-Graph'!$N$7</f>
        <v>1499794</v>
      </c>
    </row>
    <row r="105" spans="1:11">
      <c r="A105" s="5">
        <f xml:space="preserve"> 'Input-Graph'!$K$16 + 'Input-Graph'!$K$22/'Input-Graph'!A105</f>
        <v>3109.1291178131059</v>
      </c>
      <c r="B105">
        <f xml:space="preserve"> SQRT('Input-Graph'!$K$16/(2*PI())) * 'Input-Graph'!$K$22 * EXP(J105/(2*'Input-Graph'!$K$16)) / ('Input-Graph'!A105*A105)</f>
        <v>0.98692159387516287</v>
      </c>
      <c r="C105">
        <f t="shared" si="8"/>
        <v>-2.5953451332370134</v>
      </c>
      <c r="D105">
        <f xml:space="preserve"> POWER('Input-Graph'!$K$16,1.5) * EXP(J105/(2*'Input-Graph'!$K$16)) / (A105*SQRT(2*PI()))</f>
        <v>2.1420489550542663</v>
      </c>
      <c r="E105">
        <f t="shared" si="9"/>
        <v>-0.45329617818274714</v>
      </c>
      <c r="F105" s="7">
        <f xml:space="preserve"> I105 * NORMDIST(-I105*SQRT(A105)/'Input-Graph'!$K$16,0,1,1)</f>
        <v>0.99410052764720513</v>
      </c>
      <c r="G105" s="7">
        <f xml:space="preserve"> - (  'Input-Graph'!$K$16*EXP(Intermediate!J105*Intermediate!A105/(2*'Input-Graph'!$K$16*'Input-Graph'!$K$16)  )/SQRT(2*PI()*Intermediate!A105)  )</f>
        <v>-1.1443499539188153</v>
      </c>
      <c r="H105">
        <f t="shared" si="10"/>
        <v>0.38337598942080553</v>
      </c>
      <c r="I105">
        <f>'Input-Graph'!$K$15 - 'Input-Graph'!$N$16/Intermediate!K105</f>
        <v>86.850500000000011</v>
      </c>
      <c r="J105">
        <f t="shared" si="7"/>
        <v>-7543.0093502500022</v>
      </c>
      <c r="K105">
        <f>('Input-Graph'!$N$6 - ((2*'Input-Graph'!A105/'Input-Graph'!$N$8) + 'Input-Graph'!$N$9))*'Input-Graph'!$N$7</f>
        <v>1499792</v>
      </c>
    </row>
    <row r="106" spans="1:11">
      <c r="A106" s="5">
        <f xml:space="preserve"> 'Input-Graph'!$K$16 + 'Input-Graph'!$K$22/'Input-Graph'!A106</f>
        <v>3099.7894670921978</v>
      </c>
      <c r="B106">
        <f xml:space="preserve"> SQRT('Input-Graph'!$K$16/(2*PI())) * 'Input-Graph'!$K$22 * EXP(J106/(2*'Input-Graph'!$K$16)) / ('Input-Graph'!A106*A106)</f>
        <v>0.98046761069995758</v>
      </c>
      <c r="C106">
        <f t="shared" si="8"/>
        <v>-2.5953451332370134</v>
      </c>
      <c r="D106">
        <f xml:space="preserve"> POWER('Input-Graph'!$K$16,1.5) * EXP(J106/(2*'Input-Graph'!$K$16)) / (A106*SQRT(2*PI()))</f>
        <v>2.148502938229472</v>
      </c>
      <c r="E106">
        <f t="shared" si="9"/>
        <v>-0.44684219500754141</v>
      </c>
      <c r="F106" s="7">
        <f xml:space="preserve"> I106 * NORMDIST(-I106*SQRT(A106)/'Input-Graph'!$K$16,0,1,1)</f>
        <v>1.0030394917119632</v>
      </c>
      <c r="G106" s="7">
        <f xml:space="preserve"> - (  'Input-Graph'!$K$16*EXP(Intermediate!J106*Intermediate!A106/(2*'Input-Graph'!$K$16*'Input-Graph'!$K$16)  )/SQRT(2*PI()*Intermediate!A106)  )</f>
        <v>-1.155018301293173</v>
      </c>
      <c r="H106">
        <f t="shared" si="10"/>
        <v>0.38164660611120627</v>
      </c>
      <c r="I106">
        <f>'Input-Graph'!$K$15 - 'Input-Graph'!$N$16/Intermediate!K106</f>
        <v>86.850500000000011</v>
      </c>
      <c r="J106">
        <f t="shared" si="7"/>
        <v>-7543.0093502500022</v>
      </c>
      <c r="K106">
        <f>('Input-Graph'!$N$6 - ((2*'Input-Graph'!A106/'Input-Graph'!$N$8) + 'Input-Graph'!$N$9))*'Input-Graph'!$N$7</f>
        <v>1499790</v>
      </c>
    </row>
    <row r="107" spans="1:11">
      <c r="A107" s="5">
        <f xml:space="preserve"> 'Input-Graph'!$K$16 + 'Input-Graph'!$K$22/'Input-Graph'!A107</f>
        <v>3090.6260361962131</v>
      </c>
      <c r="B107">
        <f xml:space="preserve"> SQRT('Input-Graph'!$K$16/(2*PI())) * 'Input-Graph'!$K$22 * EXP(J107/(2*'Input-Graph'!$K$16)) / ('Input-Graph'!A107*A107)</f>
        <v>0.97409749086866382</v>
      </c>
      <c r="C107">
        <f t="shared" si="8"/>
        <v>-2.5953451332370134</v>
      </c>
      <c r="D107">
        <f xml:space="preserve"> POWER('Input-Graph'!$K$16,1.5) * EXP(J107/(2*'Input-Graph'!$K$16)) / (A107*SQRT(2*PI()))</f>
        <v>2.1548730580607653</v>
      </c>
      <c r="E107">
        <f t="shared" si="9"/>
        <v>-0.44047207517624809</v>
      </c>
      <c r="F107" s="7">
        <f xml:space="preserve"> I107 * NORMDIST(-I107*SQRT(A107)/'Input-Graph'!$K$16,0,1,1)</f>
        <v>1.0118908019287636</v>
      </c>
      <c r="G107" s="7">
        <f xml:space="preserve"> - (  'Input-Graph'!$K$16*EXP(Intermediate!J107*Intermediate!A107/(2*'Input-Graph'!$K$16*'Input-Graph'!$K$16)  )/SQRT(2*PI()*Intermediate!A107)  )</f>
        <v>-1.1655871550456887</v>
      </c>
      <c r="H107">
        <f t="shared" si="10"/>
        <v>0.37992906257549075</v>
      </c>
      <c r="I107">
        <f>'Input-Graph'!$K$15 - 'Input-Graph'!$N$16/Intermediate!K107</f>
        <v>86.850500000000011</v>
      </c>
      <c r="J107">
        <f t="shared" si="7"/>
        <v>-7543.0093502500022</v>
      </c>
      <c r="K107">
        <f>('Input-Graph'!$N$6 - ((2*'Input-Graph'!A107/'Input-Graph'!$N$8) + 'Input-Graph'!$N$9))*'Input-Graph'!$N$7</f>
        <v>1499788</v>
      </c>
    </row>
    <row r="108" spans="1:11">
      <c r="A108" s="5">
        <f xml:space="preserve"> 'Input-Graph'!$K$16 + 'Input-Graph'!$K$22/'Input-Graph'!A108</f>
        <v>3081.6338843823964</v>
      </c>
      <c r="B108">
        <f xml:space="preserve"> SQRT('Input-Graph'!$K$16/(2*PI())) * 'Input-Graph'!$K$22 * EXP(J108/(2*'Input-Graph'!$K$16)) / ('Input-Graph'!A108*A108)</f>
        <v>0.9678096103466497</v>
      </c>
      <c r="C108">
        <f t="shared" si="8"/>
        <v>-2.5953451332370134</v>
      </c>
      <c r="D108">
        <f xml:space="preserve"> POWER('Input-Graph'!$K$16,1.5) * EXP(J108/(2*'Input-Graph'!$K$16)) / (A108*SQRT(2*PI()))</f>
        <v>2.1611609385827797</v>
      </c>
      <c r="E108">
        <f t="shared" si="9"/>
        <v>-0.43418419465423375</v>
      </c>
      <c r="F108" s="7">
        <f xml:space="preserve"> I108 * NORMDIST(-I108*SQRT(A108)/'Input-Graph'!$K$16,0,1,1)</f>
        <v>1.0206554176224076</v>
      </c>
      <c r="G108" s="7">
        <f xml:space="preserve"> - (  'Input-Graph'!$K$16*EXP(Intermediate!J108*Intermediate!A108/(2*'Input-Graph'!$K$16*'Input-Graph'!$K$16)  )/SQRT(2*PI()*Intermediate!A108)  )</f>
        <v>-1.1760574941933826</v>
      </c>
      <c r="H108">
        <f t="shared" si="10"/>
        <v>0.37822333912144113</v>
      </c>
      <c r="I108">
        <f>'Input-Graph'!$K$15 - 'Input-Graph'!$N$16/Intermediate!K108</f>
        <v>86.850500000000011</v>
      </c>
      <c r="J108">
        <f t="shared" si="7"/>
        <v>-7543.0093502500022</v>
      </c>
      <c r="K108">
        <f>('Input-Graph'!$N$6 - ((2*'Input-Graph'!A108/'Input-Graph'!$N$8) + 'Input-Graph'!$N$9))*'Input-Graph'!$N$7</f>
        <v>1499786</v>
      </c>
    </row>
    <row r="109" spans="1:11">
      <c r="A109" s="5">
        <f xml:space="preserve"> 'Input-Graph'!$K$16 + 'Input-Graph'!$K$22/'Input-Graph'!A109</f>
        <v>3072.808253898465</v>
      </c>
      <c r="B109">
        <f xml:space="preserve"> SQRT('Input-Graph'!$K$16/(2*PI())) * 'Input-Graph'!$K$22 * EXP(J109/(2*'Input-Graph'!$K$16)) / ('Input-Graph'!A109*A109)</f>
        <v>0.96160238676345378</v>
      </c>
      <c r="C109">
        <f t="shared" si="8"/>
        <v>-2.5953451332370134</v>
      </c>
      <c r="D109">
        <f xml:space="preserve"> POWER('Input-Graph'!$K$16,1.5) * EXP(J109/(2*'Input-Graph'!$K$16)) / (A109*SQRT(2*PI()))</f>
        <v>2.1673681621659755</v>
      </c>
      <c r="E109">
        <f t="shared" si="9"/>
        <v>-0.42797697107103794</v>
      </c>
      <c r="F109" s="7">
        <f xml:space="preserve"> I109 * NORMDIST(-I109*SQRT(A109)/'Input-Graph'!$K$16,0,1,1)</f>
        <v>1.029334297543389</v>
      </c>
      <c r="G109" s="7">
        <f xml:space="preserve"> - (  'Input-Graph'!$K$16*EXP(Intermediate!J109*Intermediate!A109/(2*'Input-Graph'!$K$16*'Input-Graph'!$K$16)  )/SQRT(2*PI()*Intermediate!A109)  )</f>
        <v>-1.1864303019120452</v>
      </c>
      <c r="H109">
        <f t="shared" si="10"/>
        <v>0.37652941132375961</v>
      </c>
      <c r="I109">
        <f>'Input-Graph'!$K$15 - 'Input-Graph'!$N$16/Intermediate!K109</f>
        <v>86.850500000000011</v>
      </c>
      <c r="J109">
        <f t="shared" si="7"/>
        <v>-7543.0093502500022</v>
      </c>
      <c r="K109">
        <f>('Input-Graph'!$N$6 - ((2*'Input-Graph'!A109/'Input-Graph'!$N$8) + 'Input-Graph'!$N$9))*'Input-Graph'!$N$7</f>
        <v>1499784</v>
      </c>
    </row>
    <row r="110" spans="1:11">
      <c r="A110" s="5">
        <f xml:space="preserve"> 'Input-Graph'!$K$16 + 'Input-Graph'!$K$22/'Input-Graph'!A110</f>
        <v>3064.1445615885505</v>
      </c>
      <c r="B110">
        <f xml:space="preserve"> SQRT('Input-Graph'!$K$16/(2*PI())) * 'Input-Graph'!$K$22 * EXP(J110/(2*'Input-Graph'!$K$16)) / ('Input-Graph'!A110*A110)</f>
        <v>0.95547427808519492</v>
      </c>
      <c r="C110">
        <f t="shared" si="8"/>
        <v>-2.5953451332370134</v>
      </c>
      <c r="D110">
        <f xml:space="preserve"> POWER('Input-Graph'!$K$16,1.5) * EXP(J110/(2*'Input-Graph'!$K$16)) / (A110*SQRT(2*PI()))</f>
        <v>2.1734962708442342</v>
      </c>
      <c r="E110">
        <f t="shared" si="9"/>
        <v>-0.42184886239277919</v>
      </c>
      <c r="F110" s="7">
        <f xml:space="preserve"> I110 * NORMDIST(-I110*SQRT(A110)/'Input-Graph'!$K$16,0,1,1)</f>
        <v>1.0379283989576276</v>
      </c>
      <c r="G110" s="7">
        <f xml:space="preserve"> - (  'Input-Graph'!$K$16*EXP(Intermediate!J110*Intermediate!A110/(2*'Input-Graph'!$K$16*'Input-Graph'!$K$16)  )/SQRT(2*PI()*Intermediate!A110)  )</f>
        <v>-1.1967065643226678</v>
      </c>
      <c r="H110">
        <f t="shared" si="10"/>
        <v>0.37484725032737543</v>
      </c>
      <c r="I110">
        <f>'Input-Graph'!$K$15 - 'Input-Graph'!$N$16/Intermediate!K110</f>
        <v>86.850500000000011</v>
      </c>
      <c r="J110">
        <f t="shared" si="7"/>
        <v>-7543.0093502500022</v>
      </c>
      <c r="K110">
        <f>('Input-Graph'!$N$6 - ((2*'Input-Graph'!A110/'Input-Graph'!$N$8) + 'Input-Graph'!$N$9))*'Input-Graph'!$N$7</f>
        <v>1499782</v>
      </c>
    </row>
    <row r="111" spans="1:11">
      <c r="A111" s="5">
        <f xml:space="preserve"> 'Input-Graph'!$K$16 + 'Input-Graph'!$K$22/'Input-Graph'!A111</f>
        <v>3055.6383909569986</v>
      </c>
      <c r="B111">
        <f xml:space="preserve"> SQRT('Input-Graph'!$K$16/(2*PI())) * 'Input-Graph'!$K$22 * EXP(J111/(2*'Input-Graph'!$K$16)) / ('Input-Graph'!A111*A111)</f>
        <v>0.94942378133742578</v>
      </c>
      <c r="C111">
        <f t="shared" si="8"/>
        <v>-2.5953451332370134</v>
      </c>
      <c r="D111">
        <f xml:space="preserve"> POWER('Input-Graph'!$K$16,1.5) * EXP(J111/(2*'Input-Graph'!$K$16)) / (A111*SQRT(2*PI()))</f>
        <v>2.1795467675920035</v>
      </c>
      <c r="E111">
        <f t="shared" si="9"/>
        <v>-0.41579836564500994</v>
      </c>
      <c r="F111" s="7">
        <f xml:space="preserve"> I111 * NORMDIST(-I111*SQRT(A111)/'Input-Graph'!$K$16,0,1,1)</f>
        <v>1.0464386768116547</v>
      </c>
      <c r="G111" s="7">
        <f xml:space="preserve"> - (  'Input-Graph'!$K$16*EXP(Intermediate!J111*Intermediate!A111/(2*'Input-Graph'!$K$16*'Input-Graph'!$K$16)  )/SQRT(2*PI()*Intermediate!A111)  )</f>
        <v>-1.2068872693695873</v>
      </c>
      <c r="H111">
        <f t="shared" si="10"/>
        <v>0.37317682313448319</v>
      </c>
      <c r="I111">
        <f>'Input-Graph'!$K$15 - 'Input-Graph'!$N$16/Intermediate!K111</f>
        <v>86.850500000000011</v>
      </c>
      <c r="J111">
        <f t="shared" si="7"/>
        <v>-7543.0093502500022</v>
      </c>
      <c r="K111">
        <f>('Input-Graph'!$N$6 - ((2*'Input-Graph'!A111/'Input-Graph'!$N$8) + 'Input-Graph'!$N$9))*'Input-Graph'!$N$7</f>
        <v>1499780</v>
      </c>
    </row>
    <row r="112" spans="1:11">
      <c r="A112" s="5">
        <f xml:space="preserve"> 'Input-Graph'!$K$16 + 'Input-Graph'!$K$22/'Input-Graph'!A112</f>
        <v>3047.2854846611499</v>
      </c>
      <c r="B112">
        <f xml:space="preserve"> SQRT('Input-Graph'!$K$16/(2*PI())) * 'Input-Graph'!$K$22 * EXP(J112/(2*'Input-Graph'!$K$16)) / ('Input-Graph'!A112*A112)</f>
        <v>0.94344943137620441</v>
      </c>
      <c r="C112">
        <f t="shared" si="8"/>
        <v>-2.5953451332370134</v>
      </c>
      <c r="D112">
        <f xml:space="preserve"> POWER('Input-Graph'!$K$16,1.5) * EXP(J112/(2*'Input-Graph'!$K$16)) / (A112*SQRT(2*PI()))</f>
        <v>2.1855211175532245</v>
      </c>
      <c r="E112">
        <f t="shared" si="9"/>
        <v>-0.4098240156837889</v>
      </c>
      <c r="F112" s="7">
        <f xml:space="preserve"> I112 * NORMDIST(-I112*SQRT(A112)/'Input-Graph'!$K$16,0,1,1)</f>
        <v>1.0548660829680241</v>
      </c>
      <c r="G112" s="7">
        <f xml:space="preserve"> - (  'Input-Graph'!$K$16*EXP(Intermediate!J112*Intermediate!A112/(2*'Input-Graph'!$K$16*'Input-Graph'!$K$16)  )/SQRT(2*PI()*Intermediate!A112)  )</f>
        <v>-1.2169734057842163</v>
      </c>
      <c r="H112">
        <f t="shared" si="10"/>
        <v>0.37151809287622317</v>
      </c>
      <c r="I112">
        <f>'Input-Graph'!$K$15 - 'Input-Graph'!$N$16/Intermediate!K112</f>
        <v>86.850500000000011</v>
      </c>
      <c r="J112">
        <f t="shared" si="7"/>
        <v>-7543.0093502500022</v>
      </c>
      <c r="K112">
        <f>('Input-Graph'!$N$6 - ((2*'Input-Graph'!A112/'Input-Graph'!$N$8) + 'Input-Graph'!$N$9))*'Input-Graph'!$N$7</f>
        <v>1499778</v>
      </c>
    </row>
    <row r="113" spans="1:11">
      <c r="A113" s="5">
        <f xml:space="preserve"> 'Input-Graph'!$K$16 + 'Input-Graph'!$K$22/'Input-Graph'!A113</f>
        <v>3039.0817374062985</v>
      </c>
      <c r="B113">
        <f xml:space="preserve"> SQRT('Input-Graph'!$K$16/(2*PI())) * 'Input-Graph'!$K$22 * EXP(J113/(2*'Input-Graph'!$K$16)) / ('Input-Graph'!A113*A113)</f>
        <v>0.93754979970527452</v>
      </c>
      <c r="C113">
        <f t="shared" si="8"/>
        <v>-2.5953451332370134</v>
      </c>
      <c r="D113">
        <f xml:space="preserve"> POWER('Input-Graph'!$K$16,1.5) * EXP(J113/(2*'Input-Graph'!$K$16)) / (A113*SQRT(2*PI()))</f>
        <v>2.1914207492241546</v>
      </c>
      <c r="E113">
        <f t="shared" si="9"/>
        <v>-0.40392438401285879</v>
      </c>
      <c r="F113" s="7">
        <f xml:space="preserve"> I113 * NORMDIST(-I113*SQRT(A113)/'Input-Graph'!$K$16,0,1,1)</f>
        <v>1.063211565505866</v>
      </c>
      <c r="G113" s="7">
        <f xml:space="preserve"> - (  'Input-Graph'!$K$16*EXP(Intermediate!J113*Intermediate!A113/(2*'Input-Graph'!$K$16*'Input-Graph'!$K$16)  )/SQRT(2*PI()*Intermediate!A113)  )</f>
        <v>-1.2269659621285773</v>
      </c>
      <c r="H113">
        <f t="shared" si="10"/>
        <v>0.36987101906970454</v>
      </c>
      <c r="I113">
        <f>'Input-Graph'!$K$15 - 'Input-Graph'!$N$16/Intermediate!K113</f>
        <v>86.850500000000011</v>
      </c>
      <c r="J113">
        <f t="shared" si="7"/>
        <v>-7543.0093502500022</v>
      </c>
      <c r="K113">
        <f>('Input-Graph'!$N$6 - ((2*'Input-Graph'!A113/'Input-Graph'!$N$8) + 'Input-Graph'!$N$9))*'Input-Graph'!$N$7</f>
        <v>1499776</v>
      </c>
    </row>
    <row r="114" spans="1:11">
      <c r="A114" s="5">
        <f xml:space="preserve"> 'Input-Graph'!$K$16 + 'Input-Graph'!$K$22/'Input-Graph'!A114</f>
        <v>3031.0231892179045</v>
      </c>
      <c r="B114">
        <f xml:space="preserve"> SQRT('Input-Graph'!$K$16/(2*PI())) * 'Input-Graph'!$K$22 * EXP(J114/(2*'Input-Graph'!$K$16)) / ('Input-Graph'!A114*A114)</f>
        <v>0.93172349333734961</v>
      </c>
      <c r="C114">
        <f t="shared" si="8"/>
        <v>-2.5953451332370134</v>
      </c>
      <c r="D114">
        <f xml:space="preserve"> POWER('Input-Graph'!$K$16,1.5) * EXP(J114/(2*'Input-Graph'!$K$16)) / (A114*SQRT(2*PI()))</f>
        <v>2.1972470555920798</v>
      </c>
      <c r="E114">
        <f t="shared" si="9"/>
        <v>-0.39809807764493366</v>
      </c>
      <c r="F114" s="7">
        <f xml:space="preserve"> I114 * NORMDIST(-I114*SQRT(A114)/'Input-Graph'!$K$16,0,1,1)</f>
        <v>1.0714760680819269</v>
      </c>
      <c r="G114" s="7">
        <f xml:space="preserve"> - (  'Input-Graph'!$K$16*EXP(Intermediate!J114*Intermediate!A114/(2*'Input-Graph'!$K$16*'Input-Graph'!$K$16)  )/SQRT(2*PI()*Intermediate!A114)  )</f>
        <v>-1.2368659259133123</v>
      </c>
      <c r="H114">
        <f t="shared" si="10"/>
        <v>0.36823555786103035</v>
      </c>
      <c r="I114">
        <f>'Input-Graph'!$K$15 - 'Input-Graph'!$N$16/Intermediate!K114</f>
        <v>86.850500000000011</v>
      </c>
      <c r="J114">
        <f t="shared" si="7"/>
        <v>-7543.0093502500022</v>
      </c>
      <c r="K114">
        <f>('Input-Graph'!$N$6 - ((2*'Input-Graph'!A114/'Input-Graph'!$N$8) + 'Input-Graph'!$N$9))*'Input-Graph'!$N$7</f>
        <v>1499774</v>
      </c>
    </row>
    <row r="115" spans="1:11">
      <c r="A115" s="5">
        <f xml:space="preserve"> 'Input-Graph'!$K$16 + 'Input-Graph'!$K$22/'Input-Graph'!A115</f>
        <v>3023.1060190679036</v>
      </c>
      <c r="B115">
        <f xml:space="preserve"> SQRT('Input-Graph'!$K$16/(2*PI())) * 'Input-Graph'!$K$22 * EXP(J115/(2*'Input-Graph'!$K$16)) / ('Input-Graph'!A115*A115)</f>
        <v>0.92596915369759236</v>
      </c>
      <c r="C115">
        <f t="shared" si="8"/>
        <v>-2.5953451332370134</v>
      </c>
      <c r="D115">
        <f xml:space="preserve"> POWER('Input-Graph'!$K$16,1.5) * EXP(J115/(2*'Input-Graph'!$K$16)) / (A115*SQRT(2*PI()))</f>
        <v>2.203001395231837</v>
      </c>
      <c r="E115">
        <f t="shared" si="9"/>
        <v>-0.39234373800517641</v>
      </c>
      <c r="F115" s="7">
        <f xml:space="preserve"> I115 * NORMDIST(-I115*SQRT(A115)/'Input-Graph'!$K$16,0,1,1)</f>
        <v>1.0796605293482693</v>
      </c>
      <c r="G115" s="7">
        <f xml:space="preserve"> - (  'Input-Graph'!$K$16*EXP(Intermediate!J115*Intermediate!A115/(2*'Input-Graph'!$K$16*'Input-Graph'!$K$16)  )/SQRT(2*PI()*Intermediate!A115)  )</f>
        <v>-1.2466742827851427</v>
      </c>
      <c r="H115">
        <f t="shared" si="10"/>
        <v>0.36661166225554243</v>
      </c>
      <c r="I115">
        <f>'Input-Graph'!$K$15 - 'Input-Graph'!$N$16/Intermediate!K115</f>
        <v>86.850500000000011</v>
      </c>
      <c r="J115">
        <f t="shared" si="7"/>
        <v>-7543.0093502500022</v>
      </c>
      <c r="K115">
        <f>('Input-Graph'!$N$6 - ((2*'Input-Graph'!A115/'Input-Graph'!$N$8) + 'Input-Graph'!$N$9))*'Input-Graph'!$N$7</f>
        <v>1499772</v>
      </c>
    </row>
    <row r="116" spans="1:11">
      <c r="A116" s="5">
        <f xml:space="preserve"> 'Input-Graph'!$K$16 + 'Input-Graph'!$K$22/'Input-Graph'!A116</f>
        <v>3015.3265388335549</v>
      </c>
      <c r="B116">
        <f xml:space="preserve"> SQRT('Input-Graph'!$K$16/(2*PI())) * 'Input-Graph'!$K$22 * EXP(J116/(2*'Input-Graph'!$K$16)) / ('Input-Graph'!A116*A116)</f>
        <v>0.92028545556747943</v>
      </c>
      <c r="C116">
        <f t="shared" si="8"/>
        <v>-2.5953451332370134</v>
      </c>
      <c r="D116">
        <f xml:space="preserve"> POWER('Input-Graph'!$K$16,1.5) * EXP(J116/(2*'Input-Graph'!$K$16)) / (A116*SQRT(2*PI()))</f>
        <v>2.2086850933619502</v>
      </c>
      <c r="E116">
        <f t="shared" si="9"/>
        <v>-0.38666003987506326</v>
      </c>
      <c r="F116" s="7">
        <f xml:space="preserve"> I116 * NORMDIST(-I116*SQRT(A116)/'Input-Graph'!$K$16,0,1,1)</f>
        <v>1.0877658824219036</v>
      </c>
      <c r="G116" s="7">
        <f xml:space="preserve"> - (  'Input-Graph'!$K$16*EXP(Intermediate!J116*Intermediate!A116/(2*'Input-Graph'!$K$16*'Input-Graph'!$K$16)  )/SQRT(2*PI()*Intermediate!A116)  )</f>
        <v>-1.256392015779114</v>
      </c>
      <c r="H116">
        <f t="shared" si="10"/>
        <v>0.36499928233520595</v>
      </c>
      <c r="I116">
        <f>'Input-Graph'!$K$15 - 'Input-Graph'!$N$16/Intermediate!K116</f>
        <v>86.850500000000011</v>
      </c>
      <c r="J116">
        <f t="shared" si="7"/>
        <v>-7543.0093502500022</v>
      </c>
      <c r="K116">
        <f>('Input-Graph'!$N$6 - ((2*'Input-Graph'!A116/'Input-Graph'!$N$8) + 'Input-Graph'!$N$9))*'Input-Graph'!$N$7</f>
        <v>1499770</v>
      </c>
    </row>
    <row r="117" spans="1:11">
      <c r="A117" s="5">
        <f xml:space="preserve"> 'Input-Graph'!$K$16 + 'Input-Graph'!$K$22/'Input-Graph'!A117</f>
        <v>3007.681187568764</v>
      </c>
      <c r="B117">
        <f xml:space="preserve"> SQRT('Input-Graph'!$K$16/(2*PI())) * 'Input-Graph'!$K$22 * EXP(J117/(2*'Input-Graph'!$K$16)) / ('Input-Graph'!A117*A117)</f>
        <v>0.91467110606732194</v>
      </c>
      <c r="C117">
        <f t="shared" si="8"/>
        <v>-2.5953451332370134</v>
      </c>
      <c r="D117">
        <f xml:space="preserve"> POWER('Input-Graph'!$K$16,1.5) * EXP(J117/(2*'Input-Graph'!$K$16)) / (A117*SQRT(2*PI()))</f>
        <v>2.2142994428621074</v>
      </c>
      <c r="E117">
        <f t="shared" si="9"/>
        <v>-0.38104569037490599</v>
      </c>
      <c r="F117" s="7">
        <f xml:space="preserve"> I117 * NORMDIST(-I117*SQRT(A117)/'Input-Graph'!$K$16,0,1,1)</f>
        <v>1.0957930544034242</v>
      </c>
      <c r="G117" s="7">
        <f xml:space="preserve"> - (  'Input-Graph'!$K$16*EXP(Intermediate!J117*Intermediate!A117/(2*'Input-Graph'!$K$16*'Input-Graph'!$K$16)  )/SQRT(2*PI()*Intermediate!A117)  )</f>
        <v>-1.2660201046312691</v>
      </c>
      <c r="H117">
        <f t="shared" si="10"/>
        <v>0.36339836546457116</v>
      </c>
      <c r="I117">
        <f>'Input-Graph'!$K$15 - 'Input-Graph'!$N$16/Intermediate!K117</f>
        <v>86.850500000000011</v>
      </c>
      <c r="J117">
        <f t="shared" si="7"/>
        <v>-7543.0093502500022</v>
      </c>
      <c r="K117">
        <f>('Input-Graph'!$N$6 - ((2*'Input-Graph'!A117/'Input-Graph'!$N$8) + 'Input-Graph'!$N$9))*'Input-Graph'!$N$7</f>
        <v>1499768</v>
      </c>
    </row>
    <row r="118" spans="1:11">
      <c r="A118" s="5">
        <f xml:space="preserve"> 'Input-Graph'!$K$16 + 'Input-Graph'!$K$22/'Input-Graph'!A118</f>
        <v>3000.1665260691834</v>
      </c>
      <c r="B118">
        <f xml:space="preserve"> SQRT('Input-Graph'!$K$16/(2*PI())) * 'Input-Graph'!$K$22 * EXP(J118/(2*'Input-Graph'!$K$16)) / ('Input-Graph'!A118*A118)</f>
        <v>0.90912484367580682</v>
      </c>
      <c r="C118">
        <f t="shared" si="8"/>
        <v>-2.5953451332370134</v>
      </c>
      <c r="D118">
        <f xml:space="preserve"> POWER('Input-Graph'!$K$16,1.5) * EXP(J118/(2*'Input-Graph'!$K$16)) / (A118*SQRT(2*PI()))</f>
        <v>2.219845705253622</v>
      </c>
      <c r="E118">
        <f t="shared" si="9"/>
        <v>-0.37549942798339142</v>
      </c>
      <c r="F118" s="7">
        <f xml:space="preserve"> I118 * NORMDIST(-I118*SQRT(A118)/'Input-Graph'!$K$16,0,1,1)</f>
        <v>1.103742965940586</v>
      </c>
      <c r="G118" s="7">
        <f xml:space="preserve"> - (  'Input-Graph'!$K$16*EXP(Intermediate!J118*Intermediate!A118/(2*'Input-Graph'!$K$16*'Input-Graph'!$K$16)  )/SQRT(2*PI()*Intermediate!A118)  )</f>
        <v>-1.2755595251476683</v>
      </c>
      <c r="H118">
        <f t="shared" si="10"/>
        <v>0.36180885648533301</v>
      </c>
      <c r="I118">
        <f>'Input-Graph'!$K$15 - 'Input-Graph'!$N$16/Intermediate!K118</f>
        <v>86.850500000000011</v>
      </c>
      <c r="J118">
        <f t="shared" si="7"/>
        <v>-7543.0093502500022</v>
      </c>
      <c r="K118">
        <f>('Input-Graph'!$N$6 - ((2*'Input-Graph'!A118/'Input-Graph'!$N$8) + 'Input-Graph'!$N$9))*'Input-Graph'!$N$7</f>
        <v>1499766</v>
      </c>
    </row>
    <row r="119" spans="1:11">
      <c r="A119" s="5">
        <f xml:space="preserve"> 'Input-Graph'!$K$16 + 'Input-Graph'!$K$22/'Input-Graph'!A119</f>
        <v>2992.7792317136632</v>
      </c>
      <c r="B119">
        <f xml:space="preserve"> SQRT('Input-Graph'!$K$16/(2*PI())) * 'Input-Graph'!$K$22 * EXP(J119/(2*'Input-Graph'!$K$16)) / ('Input-Graph'!A119*A119)</f>
        <v>0.90364543728499347</v>
      </c>
      <c r="C119">
        <f t="shared" si="8"/>
        <v>-2.5953451332370134</v>
      </c>
      <c r="D119">
        <f xml:space="preserve"> POWER('Input-Graph'!$K$16,1.5) * EXP(J119/(2*'Input-Graph'!$K$16)) / (A119*SQRT(2*PI()))</f>
        <v>2.2253251116444357</v>
      </c>
      <c r="E119">
        <f t="shared" si="9"/>
        <v>-0.37002002159257774</v>
      </c>
      <c r="F119" s="7">
        <f xml:space="preserve"> I119 * NORMDIST(-I119*SQRT(A119)/'Input-Graph'!$K$16,0,1,1)</f>
        <v>1.1116165308340586</v>
      </c>
      <c r="G119" s="7">
        <f xml:space="preserve"> - (  'Input-Graph'!$K$16*EXP(Intermediate!J119*Intermediate!A119/(2*'Input-Graph'!$K$16*'Input-Graph'!$K$16)  )/SQRT(2*PI()*Intermediate!A119)  )</f>
        <v>-1.2850112486259675</v>
      </c>
      <c r="H119">
        <f t="shared" si="10"/>
        <v>0.36023069790050699</v>
      </c>
      <c r="I119">
        <f>'Input-Graph'!$K$15 - 'Input-Graph'!$N$16/Intermediate!K119</f>
        <v>86.850500000000011</v>
      </c>
      <c r="J119">
        <f t="shared" si="7"/>
        <v>-7543.0093502500022</v>
      </c>
      <c r="K119">
        <f>('Input-Graph'!$N$6 - ((2*'Input-Graph'!A119/'Input-Graph'!$N$8) + 'Input-Graph'!$N$9))*'Input-Graph'!$N$7</f>
        <v>1499764</v>
      </c>
    </row>
    <row r="120" spans="1:11">
      <c r="A120" s="5">
        <f xml:space="preserve"> 'Input-Graph'!$K$16 + 'Input-Graph'!$K$22/'Input-Graph'!A120</f>
        <v>2985.5160935657987</v>
      </c>
      <c r="B120">
        <f xml:space="preserve"> SQRT('Input-Graph'!$K$16/(2*PI())) * 'Input-Graph'!$K$22 * EXP(J120/(2*'Input-Graph'!$K$16)) / ('Input-Graph'!A120*A120)</f>
        <v>0.8982316852892771</v>
      </c>
      <c r="C120">
        <f t="shared" si="8"/>
        <v>-2.5953451332370134</v>
      </c>
      <c r="D120">
        <f xml:space="preserve"> POWER('Input-Graph'!$K$16,1.5) * EXP(J120/(2*'Input-Graph'!$K$16)) / (A120*SQRT(2*PI()))</f>
        <v>2.2307388636401524</v>
      </c>
      <c r="E120">
        <f t="shared" si="9"/>
        <v>-0.36460626959686104</v>
      </c>
      <c r="F120" s="7">
        <f xml:space="preserve"> I120 * NORMDIST(-I120*SQRT(A120)/'Input-Graph'!$K$16,0,1,1)</f>
        <v>1.1194146556819526</v>
      </c>
      <c r="G120" s="7">
        <f xml:space="preserve"> - (  'Input-Graph'!$K$16*EXP(Intermediate!J120*Intermediate!A120/(2*'Input-Graph'!$K$16*'Input-Graph'!$K$16)  )/SQRT(2*PI()*Intermediate!A120)  )</f>
        <v>-1.2943762413259934</v>
      </c>
      <c r="H120">
        <f t="shared" si="10"/>
        <v>0.35866383004837532</v>
      </c>
      <c r="I120">
        <f>'Input-Graph'!$K$15 - 'Input-Graph'!$N$16/Intermediate!K120</f>
        <v>86.850500000000011</v>
      </c>
      <c r="J120">
        <f t="shared" si="7"/>
        <v>-7543.0093502500022</v>
      </c>
      <c r="K120">
        <f>('Input-Graph'!$N$6 - ((2*'Input-Graph'!A120/'Input-Graph'!$N$8) + 'Input-Graph'!$N$9))*'Input-Graph'!$N$7</f>
        <v>1499762</v>
      </c>
    </row>
    <row r="121" spans="1:11">
      <c r="A121" s="5">
        <f xml:space="preserve"> 'Input-Graph'!$K$16 + 'Input-Graph'!$K$22/'Input-Graph'!A121</f>
        <v>2978.3740077203988</v>
      </c>
      <c r="B121">
        <f xml:space="preserve"> SQRT('Input-Graph'!$K$16/(2*PI())) * 'Input-Graph'!$K$22 * EXP(J121/(2*'Input-Graph'!$K$16)) / ('Input-Graph'!A121*A121)</f>
        <v>0.8928824147069091</v>
      </c>
      <c r="C121">
        <f t="shared" si="8"/>
        <v>-2.5953451332370134</v>
      </c>
      <c r="D121">
        <f xml:space="preserve"> POWER('Input-Graph'!$K$16,1.5) * EXP(J121/(2*'Input-Graph'!$K$16)) / (A121*SQRT(2*PI()))</f>
        <v>2.2360881342225203</v>
      </c>
      <c r="E121">
        <f t="shared" si="9"/>
        <v>-0.35925699901449315</v>
      </c>
      <c r="F121" s="7">
        <f xml:space="preserve"> I121 * NORMDIST(-I121*SQRT(A121)/'Input-Graph'!$K$16,0,1,1)</f>
        <v>1.127138239560695</v>
      </c>
      <c r="G121" s="7">
        <f xml:space="preserve"> - (  'Input-Graph'!$K$16*EXP(Intermediate!J121*Intermediate!A121/(2*'Input-Graph'!$K$16*'Input-Graph'!$K$16)  )/SQRT(2*PI()*Intermediate!A121)  )</f>
        <v>-1.3036554639860081</v>
      </c>
      <c r="H121">
        <f t="shared" si="10"/>
        <v>0.35710819126710303</v>
      </c>
      <c r="I121">
        <f>'Input-Graph'!$K$15 - 'Input-Graph'!$N$16/Intermediate!K121</f>
        <v>86.850500000000011</v>
      </c>
      <c r="J121">
        <f t="shared" si="7"/>
        <v>-7543.0093502500022</v>
      </c>
      <c r="K121">
        <f>('Input-Graph'!$N$6 - ((2*'Input-Graph'!A121/'Input-Graph'!$N$8) + 'Input-Graph'!$N$9))*'Input-Graph'!$N$7</f>
        <v>1499760</v>
      </c>
    </row>
    <row r="122" spans="1:11">
      <c r="A122" s="5">
        <f xml:space="preserve"> 'Input-Graph'!$K$16 + 'Input-Graph'!$K$22/'Input-Graph'!A122</f>
        <v>2971.3499728807078</v>
      </c>
      <c r="B122">
        <f xml:space="preserve"> SQRT('Input-Graph'!$K$16/(2*PI())) * 'Input-Graph'!$K$22 * EXP(J122/(2*'Input-Graph'!$K$16)) / ('Input-Graph'!A122*A122)</f>
        <v>0.88759648033271932</v>
      </c>
      <c r="C122">
        <f t="shared" si="8"/>
        <v>-2.5953451332370134</v>
      </c>
      <c r="D122">
        <f xml:space="preserve"> POWER('Input-Graph'!$K$16,1.5) * EXP(J122/(2*'Input-Graph'!$K$16)) / (A122*SQRT(2*PI()))</f>
        <v>2.2413740685967101</v>
      </c>
      <c r="E122">
        <f t="shared" si="9"/>
        <v>-0.35397106464030337</v>
      </c>
      <c r="F122" s="7">
        <f xml:space="preserve"> I122 * NORMDIST(-I122*SQRT(A122)/'Input-Graph'!$K$16,0,1,1)</f>
        <v>1.1347881737395207</v>
      </c>
      <c r="G122" s="7">
        <f xml:space="preserve"> - (  'Input-Graph'!$K$16*EXP(Intermediate!J122*Intermediate!A122/(2*'Input-Graph'!$K$16*'Input-Graph'!$K$16)  )/SQRT(2*PI()*Intermediate!A122)  )</f>
        <v>-1.3128498713815675</v>
      </c>
      <c r="H122">
        <f t="shared" si="10"/>
        <v>0.35556371805036924</v>
      </c>
      <c r="I122">
        <f>'Input-Graph'!$K$15 - 'Input-Graph'!$N$16/Intermediate!K122</f>
        <v>86.850500000000011</v>
      </c>
      <c r="J122">
        <f t="shared" si="7"/>
        <v>-7543.0093502500022</v>
      </c>
      <c r="K122">
        <f>('Input-Graph'!$N$6 - ((2*'Input-Graph'!A122/'Input-Graph'!$N$8) + 'Input-Graph'!$N$9))*'Input-Graph'!$N$7</f>
        <v>1499758</v>
      </c>
    </row>
    <row r="123" spans="1:11">
      <c r="A123" s="5">
        <f xml:space="preserve"> 'Input-Graph'!$K$16 + 'Input-Graph'!$K$22/'Input-Graph'!A123</f>
        <v>2964.4410861531433</v>
      </c>
      <c r="B123">
        <f xml:space="preserve"> SQRT('Input-Graph'!$K$16/(2*PI())) * 'Input-Graph'!$K$22 * EXP(J123/(2*'Input-Graph'!$K$16)) / ('Input-Graph'!A123*A123)</f>
        <v>0.88237276392075614</v>
      </c>
      <c r="C123">
        <f t="shared" si="8"/>
        <v>-2.5953451332370134</v>
      </c>
      <c r="D123">
        <f xml:space="preserve"> POWER('Input-Graph'!$K$16,1.5) * EXP(J123/(2*'Input-Graph'!$K$16)) / (A123*SQRT(2*PI()))</f>
        <v>2.2465977850086727</v>
      </c>
      <c r="E123">
        <f t="shared" si="9"/>
        <v>-0.34874734822834075</v>
      </c>
      <c r="F123" s="7">
        <f xml:space="preserve"> I123 * NORMDIST(-I123*SQRT(A123)/'Input-Graph'!$K$16,0,1,1)</f>
        <v>1.1423653414259327</v>
      </c>
      <c r="G123" s="7">
        <f xml:space="preserve"> - (  'Input-Graph'!$K$16*EXP(Intermediate!J123*Intermediate!A123/(2*'Input-Graph'!$K$16*'Input-Graph'!$K$16)  )/SQRT(2*PI()*Intermediate!A123)  )</f>
        <v>-1.3219604119240731</v>
      </c>
      <c r="H123">
        <f t="shared" si="10"/>
        <v>0.35403034519427501</v>
      </c>
      <c r="I123">
        <f>'Input-Graph'!$K$15 - 'Input-Graph'!$N$16/Intermediate!K123</f>
        <v>86.850500000000011</v>
      </c>
      <c r="J123">
        <f t="shared" si="7"/>
        <v>-7543.0093502500022</v>
      </c>
      <c r="K123">
        <f>('Input-Graph'!$N$6 - ((2*'Input-Graph'!A123/'Input-Graph'!$N$8) + 'Input-Graph'!$N$9))*'Input-Graph'!$N$7</f>
        <v>1499756</v>
      </c>
    </row>
    <row r="124" spans="1:11">
      <c r="A124" s="5">
        <f xml:space="preserve"> 'Input-Graph'!$K$16 + 'Input-Graph'!$K$22/'Input-Graph'!A124</f>
        <v>2957.6445390471645</v>
      </c>
      <c r="B124">
        <f xml:space="preserve"> SQRT('Input-Graph'!$K$16/(2*PI())) * 'Input-Graph'!$K$22 * EXP(J124/(2*'Input-Graph'!$K$16)) / ('Input-Graph'!A124*A124)</f>
        <v>0.87721017339562268</v>
      </c>
      <c r="C124">
        <f t="shared" si="8"/>
        <v>-2.5953451332370134</v>
      </c>
      <c r="D124">
        <f xml:space="preserve"> POWER('Input-Graph'!$K$16,1.5) * EXP(J124/(2*'Input-Graph'!$K$16)) / (A124*SQRT(2*PI()))</f>
        <v>2.2517603755338067</v>
      </c>
      <c r="E124">
        <f t="shared" si="9"/>
        <v>-0.34358475770320673</v>
      </c>
      <c r="F124" s="7">
        <f xml:space="preserve"> I124 * NORMDIST(-I124*SQRT(A124)/'Input-Graph'!$K$16,0,1,1)</f>
        <v>1.149870617540343</v>
      </c>
      <c r="G124" s="7">
        <f xml:space="preserve"> - (  'Input-Graph'!$K$16*EXP(Intermediate!J124*Intermediate!A124/(2*'Input-Graph'!$K$16*'Input-Graph'!$K$16)  )/SQRT(2*PI()*Intermediate!A124)  )</f>
        <v>-1.3309880272963317</v>
      </c>
      <c r="H124">
        <f t="shared" si="10"/>
        <v>0.35250800593642739</v>
      </c>
      <c r="I124">
        <f>'Input-Graph'!$K$15 - 'Input-Graph'!$N$16/Intermediate!K124</f>
        <v>86.850500000000011</v>
      </c>
      <c r="J124">
        <f t="shared" si="7"/>
        <v>-7543.0093502500022</v>
      </c>
      <c r="K124">
        <f>('Input-Graph'!$N$6 - ((2*'Input-Graph'!A124/'Input-Graph'!$N$8) + 'Input-Graph'!$N$9))*'Input-Graph'!$N$7</f>
        <v>1499754</v>
      </c>
    </row>
    <row r="125" spans="1:11">
      <c r="A125" s="5">
        <f xml:space="preserve"> 'Input-Graph'!$K$16 + 'Input-Graph'!$K$22/'Input-Graph'!A125</f>
        <v>2950.9576136687019</v>
      </c>
      <c r="B125">
        <f xml:space="preserve"> SQRT('Input-Graph'!$K$16/(2*PI())) * 'Input-Graph'!$K$22 * EXP(J125/(2*'Input-Graph'!$K$16)) / ('Input-Graph'!A125*A125)</f>
        <v>0.87210764209133396</v>
      </c>
      <c r="C125">
        <f t="shared" si="8"/>
        <v>-2.5953451332370134</v>
      </c>
      <c r="D125">
        <f xml:space="preserve"> POWER('Input-Graph'!$K$16,1.5) * EXP(J125/(2*'Input-Graph'!$K$16)) / (A125*SQRT(2*PI()))</f>
        <v>2.2568629068380957</v>
      </c>
      <c r="E125">
        <f t="shared" si="9"/>
        <v>-0.33848222639891778</v>
      </c>
      <c r="F125" s="7">
        <f xml:space="preserve"> I125 * NORMDIST(-I125*SQRT(A125)/'Input-Graph'!$K$16,0,1,1)</f>
        <v>1.1573048685174196</v>
      </c>
      <c r="G125" s="7">
        <f xml:space="preserve"> - (  'Input-Graph'!$K$16*EXP(Intermediate!J125*Intermediate!A125/(2*'Input-Graph'!$K$16*'Input-Graph'!$K$16)  )/SQRT(2*PI()*Intermediate!A125)  )</f>
        <v>-1.3399336521225758</v>
      </c>
      <c r="H125">
        <f t="shared" si="10"/>
        <v>0.35099663208726017</v>
      </c>
      <c r="I125">
        <f>'Input-Graph'!$K$15 - 'Input-Graph'!$N$16/Intermediate!K125</f>
        <v>86.850500000000011</v>
      </c>
      <c r="J125">
        <f t="shared" si="7"/>
        <v>-7543.0093502500022</v>
      </c>
      <c r="K125">
        <f>('Input-Graph'!$N$6 - ((2*'Input-Graph'!A125/'Input-Graph'!$N$8) + 'Input-Graph'!$N$9))*'Input-Graph'!$N$7</f>
        <v>1499752</v>
      </c>
    </row>
    <row r="126" spans="1:11">
      <c r="A126" s="5">
        <f xml:space="preserve"> 'Input-Graph'!$K$16 + 'Input-Graph'!$K$22/'Input-Graph'!A126</f>
        <v>2944.3776790962947</v>
      </c>
      <c r="B126">
        <f xml:space="preserve"> SQRT('Input-Graph'!$K$16/(2*PI())) * 'Input-Graph'!$K$22 * EXP(J126/(2*'Input-Graph'!$K$16)) / ('Input-Graph'!A126*A126)</f>
        <v>0.86706412801658905</v>
      </c>
      <c r="C126">
        <f t="shared" si="8"/>
        <v>-2.5953451332370134</v>
      </c>
      <c r="D126">
        <f xml:space="preserve"> POWER('Input-Graph'!$K$16,1.5) * EXP(J126/(2*'Input-Graph'!$K$16)) / (A126*SQRT(2*PI()))</f>
        <v>2.2619064209128408</v>
      </c>
      <c r="E126">
        <f t="shared" si="9"/>
        <v>-0.33343871232417266</v>
      </c>
      <c r="F126" s="7">
        <f xml:space="preserve"> I126 * NORMDIST(-I126*SQRT(A126)/'Input-Graph'!$K$16,0,1,1)</f>
        <v>1.1646689521321876</v>
      </c>
      <c r="G126" s="7">
        <f xml:space="preserve"> - (  'Input-Graph'!$K$16*EXP(Intermediate!J126*Intermediate!A126/(2*'Input-Graph'!$K$16*'Input-Graph'!$K$16)  )/SQRT(2*PI()*Intermediate!A126)  )</f>
        <v>-1.3487982136706143</v>
      </c>
      <c r="H126">
        <f t="shared" si="10"/>
        <v>0.3494961541539896</v>
      </c>
      <c r="I126">
        <f>'Input-Graph'!$K$15 - 'Input-Graph'!$N$16/Intermediate!K126</f>
        <v>86.850500000000011</v>
      </c>
      <c r="J126">
        <f t="shared" si="7"/>
        <v>-7543.0093502500022</v>
      </c>
      <c r="K126">
        <f>('Input-Graph'!$N$6 - ((2*'Input-Graph'!A126/'Input-Graph'!$N$8) + 'Input-Graph'!$N$9))*'Input-Graph'!$N$7</f>
        <v>1499750</v>
      </c>
    </row>
    <row r="127" spans="1:11">
      <c r="A127" s="5">
        <f xml:space="preserve"> 'Input-Graph'!$K$16 + 'Input-Graph'!$K$22/'Input-Graph'!A127</f>
        <v>2937.9021879297989</v>
      </c>
      <c r="B127">
        <f xml:space="preserve"> SQRT('Input-Graph'!$K$16/(2*PI())) * 'Input-Graph'!$K$22 * EXP(J127/(2*'Input-Graph'!$K$16)) / ('Input-Graph'!A127*A127)</f>
        <v>0.8620786131453867</v>
      </c>
      <c r="C127">
        <f t="shared" si="8"/>
        <v>-2.5953451332370134</v>
      </c>
      <c r="D127">
        <f xml:space="preserve"> POWER('Input-Graph'!$K$16,1.5) * EXP(J127/(2*'Input-Graph'!$K$16)) / (A127*SQRT(2*PI()))</f>
        <v>2.2668919357840425</v>
      </c>
      <c r="E127">
        <f t="shared" si="9"/>
        <v>-0.32845319745297097</v>
      </c>
      <c r="F127" s="7">
        <f xml:space="preserve"> I127 * NORMDIST(-I127*SQRT(A127)/'Input-Graph'!$K$16,0,1,1)</f>
        <v>1.171963717349473</v>
      </c>
      <c r="G127" s="7">
        <f xml:space="preserve"> - (  'Input-Graph'!$K$16*EXP(Intermediate!J127*Intermediate!A127/(2*'Input-Graph'!$K$16*'Input-Graph'!$K$16)  )/SQRT(2*PI()*Intermediate!A127)  )</f>
        <v>-1.3575826315838901</v>
      </c>
      <c r="H127">
        <f t="shared" si="10"/>
        <v>0.34800650145799872</v>
      </c>
      <c r="I127">
        <f>'Input-Graph'!$K$15 - 'Input-Graph'!$N$16/Intermediate!K127</f>
        <v>86.850500000000011</v>
      </c>
      <c r="J127">
        <f t="shared" si="7"/>
        <v>-7543.0093502500022</v>
      </c>
      <c r="K127">
        <f>('Input-Graph'!$N$6 - ((2*'Input-Graph'!A127/'Input-Graph'!$N$8) + 'Input-Graph'!$N$9))*'Input-Graph'!$N$7</f>
        <v>1499748</v>
      </c>
    </row>
    <row r="128" spans="1:11">
      <c r="A128" s="5">
        <f xml:space="preserve"> 'Input-Graph'!$K$16 + 'Input-Graph'!$K$22/'Input-Graph'!A128</f>
        <v>2931.5286730021453</v>
      </c>
      <c r="B128">
        <f xml:space="preserve"> SQRT('Input-Graph'!$K$16/(2*PI())) * 'Input-Graph'!$K$22 * EXP(J128/(2*'Input-Graph'!$K$16)) / ('Input-Graph'!A128*A128)</f>
        <v>0.85715010273197811</v>
      </c>
      <c r="C128">
        <f t="shared" si="8"/>
        <v>-2.5953451332370134</v>
      </c>
      <c r="D128">
        <f xml:space="preserve"> POWER('Input-Graph'!$K$16,1.5) * EXP(J128/(2*'Input-Graph'!$K$16)) / (A128*SQRT(2*PI()))</f>
        <v>2.2718204461974514</v>
      </c>
      <c r="E128">
        <f t="shared" si="9"/>
        <v>-0.32352468703956205</v>
      </c>
      <c r="F128" s="7">
        <f xml:space="preserve"> I128 * NORMDIST(-I128*SQRT(A128)/'Input-Graph'!$K$16,0,1,1)</f>
        <v>1.1791900041943202</v>
      </c>
      <c r="G128" s="7">
        <f xml:space="preserve"> - (  'Input-Graph'!$K$16*EXP(Intermediate!J128*Intermediate!A128/(2*'Input-Graph'!$K$16*'Input-Graph'!$K$16)  )/SQRT(2*PI()*Intermediate!A128)  )</f>
        <v>-1.3662878176413922</v>
      </c>
      <c r="H128">
        <f t="shared" si="10"/>
        <v>0.34652760224534407</v>
      </c>
      <c r="I128">
        <f>'Input-Graph'!$K$15 - 'Input-Graph'!$N$16/Intermediate!K128</f>
        <v>86.850500000000011</v>
      </c>
      <c r="J128">
        <f t="shared" si="7"/>
        <v>-7543.0093502500022</v>
      </c>
      <c r="K128">
        <f>('Input-Graph'!$N$6 - ((2*'Input-Graph'!A128/'Input-Graph'!$N$8) + 'Input-Graph'!$N$9))*'Input-Graph'!$N$7</f>
        <v>1499746</v>
      </c>
    </row>
    <row r="129" spans="1:11">
      <c r="A129" s="5">
        <f xml:space="preserve"> 'Input-Graph'!$K$16 + 'Input-Graph'!$K$22/'Input-Graph'!A129</f>
        <v>2925.2547442452365</v>
      </c>
      <c r="B129">
        <f xml:space="preserve"> SQRT('Input-Graph'!$K$16/(2*PI())) * 'Input-Graph'!$K$22 * EXP(J129/(2*'Input-Graph'!$K$16)) / ('Input-Graph'!A129*A129)</f>
        <v>0.85227762464918144</v>
      </c>
      <c r="C129">
        <f t="shared" si="8"/>
        <v>-2.5953451332370134</v>
      </c>
      <c r="D129">
        <f xml:space="preserve"> POWER('Input-Graph'!$K$16,1.5) * EXP(J129/(2*'Input-Graph'!$K$16)) / (A129*SQRT(2*PI()))</f>
        <v>2.2766929242802481</v>
      </c>
      <c r="E129">
        <f t="shared" si="9"/>
        <v>-0.31865220895676538</v>
      </c>
      <c r="F129" s="7">
        <f xml:space="preserve"> I129 * NORMDIST(-I129*SQRT(A129)/'Input-Graph'!$K$16,0,1,1)</f>
        <v>1.1863486436425212</v>
      </c>
      <c r="G129" s="7">
        <f xml:space="preserve"> - (  'Input-Graph'!$K$16*EXP(Intermediate!J129*Intermediate!A129/(2*'Input-Graph'!$K$16*'Input-Graph'!$K$16)  )/SQRT(2*PI()*Intermediate!A129)  )</f>
        <v>-1.3749146755435018</v>
      </c>
      <c r="H129">
        <f t="shared" si="10"/>
        <v>0.34505938379143553</v>
      </c>
      <c r="I129">
        <f>'Input-Graph'!$K$15 - 'Input-Graph'!$N$16/Intermediate!K129</f>
        <v>86.850500000000011</v>
      </c>
      <c r="J129">
        <f t="shared" si="7"/>
        <v>-7543.0093502500022</v>
      </c>
      <c r="K129">
        <f>('Input-Graph'!$N$6 - ((2*'Input-Graph'!A129/'Input-Graph'!$N$8) + 'Input-Graph'!$N$9))*'Input-Graph'!$N$7</f>
        <v>1499744</v>
      </c>
    </row>
    <row r="130" spans="1:11">
      <c r="A130" s="5">
        <f xml:space="preserve"> 'Input-Graph'!$K$16 + 'Input-Graph'!$K$22/'Input-Graph'!A130</f>
        <v>2919.078085701613</v>
      </c>
      <c r="B130">
        <f xml:space="preserve"> SQRT('Input-Graph'!$K$16/(2*PI())) * 'Input-Graph'!$K$22 * EXP(J130/(2*'Input-Graph'!$K$16)) / ('Input-Graph'!A130*A130)</f>
        <v>0.84746022874913896</v>
      </c>
      <c r="C130">
        <f t="shared" si="8"/>
        <v>-2.5953451332370134</v>
      </c>
      <c r="D130">
        <f xml:space="preserve"> POWER('Input-Graph'!$K$16,1.5) * EXP(J130/(2*'Input-Graph'!$K$16)) / (A130*SQRT(2*PI()))</f>
        <v>2.2815103201802902</v>
      </c>
      <c r="E130">
        <f t="shared" si="9"/>
        <v>-0.31383481305672323</v>
      </c>
      <c r="F130" s="7">
        <f xml:space="preserve"> I130 * NORMDIST(-I130*SQRT(A130)/'Input-Graph'!$K$16,0,1,1)</f>
        <v>1.1934404575291502</v>
      </c>
      <c r="G130" s="7">
        <f xml:space="preserve"> - (  'Input-Graph'!$K$16*EXP(Intermediate!J130*Intermediate!A130/(2*'Input-Graph'!$K$16*'Input-Graph'!$K$16)  )/SQRT(2*PI()*Intermediate!A130)  )</f>
        <v>-1.3834641007219686</v>
      </c>
      <c r="H130">
        <f t="shared" si="10"/>
        <v>0.34360177249959722</v>
      </c>
      <c r="I130">
        <f>'Input-Graph'!$K$15 - 'Input-Graph'!$N$16/Intermediate!K130</f>
        <v>86.850500000000011</v>
      </c>
      <c r="J130">
        <f t="shared" si="7"/>
        <v>-7543.0093502500022</v>
      </c>
      <c r="K130">
        <f>('Input-Graph'!$N$6 - ((2*'Input-Graph'!A130/'Input-Graph'!$N$8) + 'Input-Graph'!$N$9))*'Input-Graph'!$N$7</f>
        <v>1499742</v>
      </c>
    </row>
    <row r="131" spans="1:11">
      <c r="A131" s="5">
        <f xml:space="preserve"> 'Input-Graph'!$K$16 + 'Input-Graph'!$K$22/'Input-Graph'!A131</f>
        <v>2912.996452674045</v>
      </c>
      <c r="B131">
        <f xml:space="preserve"> SQRT('Input-Graph'!$K$16/(2*PI())) * 'Input-Graph'!$K$22 * EXP(J131/(2*'Input-Graph'!$K$16)) / ('Input-Graph'!A131*A131)</f>
        <v>0.84269698624563105</v>
      </c>
      <c r="C131">
        <f t="shared" si="8"/>
        <v>-2.5953451332370134</v>
      </c>
      <c r="D131">
        <f xml:space="preserve"> POWER('Input-Graph'!$K$16,1.5) * EXP(J131/(2*'Input-Graph'!$K$16)) / (A131*SQRT(2*PI()))</f>
        <v>2.2862735626837987</v>
      </c>
      <c r="E131">
        <f t="shared" si="9"/>
        <v>-0.30907157055321477</v>
      </c>
      <c r="F131" s="7">
        <f xml:space="preserve"> I131 * NORMDIST(-I131*SQRT(A131)/'Input-Graph'!$K$16,0,1,1)</f>
        <v>1.2004662584741805</v>
      </c>
      <c r="G131" s="7">
        <f xml:space="preserve"> - (  'Input-Graph'!$K$16*EXP(Intermediate!J131*Intermediate!A131/(2*'Input-Graph'!$K$16*'Input-Graph'!$K$16)  )/SQRT(2*PI()*Intermediate!A131)  )</f>
        <v>-1.3919369801723445</v>
      </c>
      <c r="H131">
        <f t="shared" si="10"/>
        <v>0.34215469399425236</v>
      </c>
      <c r="I131">
        <f>'Input-Graph'!$K$15 - 'Input-Graph'!$N$16/Intermediate!K131</f>
        <v>86.850500000000011</v>
      </c>
      <c r="J131">
        <f t="shared" ref="J131:J194" si="11" xml:space="preserve"> -I131*I131</f>
        <v>-7543.0093502500022</v>
      </c>
      <c r="K131">
        <f>('Input-Graph'!$N$6 - ((2*'Input-Graph'!A131/'Input-Graph'!$N$8) + 'Input-Graph'!$N$9))*'Input-Graph'!$N$7</f>
        <v>1499740</v>
      </c>
    </row>
    <row r="132" spans="1:11">
      <c r="A132" s="5">
        <f xml:space="preserve"> 'Input-Graph'!$K$16 + 'Input-Graph'!$K$22/'Input-Graph'!A132</f>
        <v>2907.0076690056771</v>
      </c>
      <c r="B132">
        <f xml:space="preserve"> SQRT('Input-Graph'!$K$16/(2*PI())) * 'Input-Graph'!$K$22 * EXP(J132/(2*'Input-Graph'!$K$16)) / ('Input-Graph'!A132*A132)</f>
        <v>0.83798698911710379</v>
      </c>
      <c r="C132">
        <f t="shared" si="8"/>
        <v>-2.5953451332370134</v>
      </c>
      <c r="D132">
        <f xml:space="preserve"> POWER('Input-Graph'!$K$16,1.5) * EXP(J132/(2*'Input-Graph'!$K$16)) / (A132*SQRT(2*PI()))</f>
        <v>2.2909835598123252</v>
      </c>
      <c r="E132">
        <f t="shared" si="9"/>
        <v>-0.30436157342468828</v>
      </c>
      <c r="F132" s="7">
        <f xml:space="preserve"> I132 * NORMDIST(-I132*SQRT(A132)/'Input-Graph'!$K$16,0,1,1)</f>
        <v>1.2074268498238028</v>
      </c>
      <c r="G132" s="7">
        <f xml:space="preserve"> - (  'Input-Graph'!$K$16*EXP(Intermediate!J132*Intermediate!A132/(2*'Input-Graph'!$K$16*'Input-Graph'!$K$16)  )/SQRT(2*PI()*Intermediate!A132)  )</f>
        <v>-1.4003341923072936</v>
      </c>
      <c r="H132">
        <f t="shared" si="10"/>
        <v>0.34071807320892455</v>
      </c>
      <c r="I132">
        <f>'Input-Graph'!$K$15 - 'Input-Graph'!$N$16/Intermediate!K132</f>
        <v>86.850500000000011</v>
      </c>
      <c r="J132">
        <f t="shared" si="11"/>
        <v>-7543.0093502500022</v>
      </c>
      <c r="K132">
        <f>('Input-Graph'!$N$6 - ((2*'Input-Graph'!A132/'Input-Graph'!$N$8) + 'Input-Graph'!$N$9))*'Input-Graph'!$N$7</f>
        <v>1499738</v>
      </c>
    </row>
    <row r="133" spans="1:11">
      <c r="A133" s="5">
        <f xml:space="preserve"> 'Input-Graph'!$K$16 + 'Input-Graph'!$K$22/'Input-Graph'!A133</f>
        <v>2901.1096244837991</v>
      </c>
      <c r="B133">
        <f xml:space="preserve"> SQRT('Input-Graph'!$K$16/(2*PI())) * 'Input-Graph'!$K$22 * EXP(J133/(2*'Input-Graph'!$K$16)) / ('Input-Graph'!A133*A133)</f>
        <v>0.83332934952960724</v>
      </c>
      <c r="C133">
        <f t="shared" si="8"/>
        <v>-2.5953451332370134</v>
      </c>
      <c r="D133">
        <f xml:space="preserve"> POWER('Input-Graph'!$K$16,1.5) * EXP(J133/(2*'Input-Graph'!$K$16)) / (A133*SQRT(2*PI()))</f>
        <v>2.2956411993998223</v>
      </c>
      <c r="E133">
        <f t="shared" si="9"/>
        <v>-0.29970393383719118</v>
      </c>
      <c r="F133" s="7">
        <f xml:space="preserve"> I133 * NORMDIST(-I133*SQRT(A133)/'Input-Graph'!$K$16,0,1,1)</f>
        <v>1.214323025605857</v>
      </c>
      <c r="G133" s="7">
        <f xml:space="preserve"> - (  'Input-Graph'!$K$16*EXP(Intermediate!J133*Intermediate!A133/(2*'Input-Graph'!$K$16*'Input-Graph'!$K$16)  )/SQRT(2*PI()*Intermediate!A133)  )</f>
        <v>-1.4086566068293256</v>
      </c>
      <c r="H133">
        <f t="shared" si="10"/>
        <v>0.33929183446894751</v>
      </c>
      <c r="I133">
        <f>'Input-Graph'!$K$15 - 'Input-Graph'!$N$16/Intermediate!K133</f>
        <v>86.850500000000011</v>
      </c>
      <c r="J133">
        <f t="shared" si="11"/>
        <v>-7543.0093502500022</v>
      </c>
      <c r="K133">
        <f>('Input-Graph'!$N$6 - ((2*'Input-Graph'!A133/'Input-Graph'!$N$8) + 'Input-Graph'!$N$9))*'Input-Graph'!$N$7</f>
        <v>1499736</v>
      </c>
    </row>
    <row r="134" spans="1:11">
      <c r="A134" s="5">
        <f xml:space="preserve"> 'Input-Graph'!$K$16 + 'Input-Graph'!$K$22/'Input-Graph'!A134</f>
        <v>2895.3002723607465</v>
      </c>
      <c r="B134">
        <f xml:space="preserve"> SQRT('Input-Graph'!$K$16/(2*PI())) * 'Input-Graph'!$K$22 * EXP(J134/(2*'Input-Graph'!$K$16)) / ('Input-Graph'!A134*A134)</f>
        <v>0.82872319927886784</v>
      </c>
      <c r="C134">
        <f t="shared" si="8"/>
        <v>-2.5953451332370134</v>
      </c>
      <c r="D134">
        <f xml:space="preserve"> POWER('Input-Graph'!$K$16,1.5) * EXP(J134/(2*'Input-Graph'!$K$16)) / (A134*SQRT(2*PI()))</f>
        <v>2.3002473496505615</v>
      </c>
      <c r="E134">
        <f t="shared" si="9"/>
        <v>-0.29509778358645189</v>
      </c>
      <c r="F134" s="7">
        <f xml:space="preserve"> I134 * NORMDIST(-I134*SQRT(A134)/'Input-Graph'!$K$16,0,1,1)</f>
        <v>1.2211555704989878</v>
      </c>
      <c r="G134" s="7">
        <f xml:space="preserve"> - (  'Input-Graph'!$K$16*EXP(Intermediate!J134*Intermediate!A134/(2*'Input-Graph'!$K$16*'Input-Graph'!$K$16)  )/SQRT(2*PI()*Intermediate!A134)  )</f>
        <v>-1.4169050846215547</v>
      </c>
      <c r="H134">
        <f t="shared" si="10"/>
        <v>0.33787590156984915</v>
      </c>
      <c r="I134">
        <f>'Input-Graph'!$K$15 - 'Input-Graph'!$N$16/Intermediate!K134</f>
        <v>86.850500000000011</v>
      </c>
      <c r="J134">
        <f t="shared" si="11"/>
        <v>-7543.0093502500022</v>
      </c>
      <c r="K134">
        <f>('Input-Graph'!$N$6 - ((2*'Input-Graph'!A134/'Input-Graph'!$N$8) + 'Input-Graph'!$N$9))*'Input-Graph'!$N$7</f>
        <v>1499734</v>
      </c>
    </row>
    <row r="135" spans="1:11">
      <c r="A135" s="5">
        <f xml:space="preserve"> 'Input-Graph'!$K$16 + 'Input-Graph'!$K$22/'Input-Graph'!A135</f>
        <v>2889.5776269857993</v>
      </c>
      <c r="B135">
        <f xml:space="preserve"> SQRT('Input-Graph'!$K$16/(2*PI())) * 'Input-Graph'!$K$22 * EXP(J135/(2*'Input-Graph'!$K$16)) / ('Input-Graph'!A135*A135)</f>
        <v>0.82416768925076589</v>
      </c>
      <c r="C135">
        <f t="shared" si="8"/>
        <v>-2.5953451332370134</v>
      </c>
      <c r="D135">
        <f xml:space="preserve"> POWER('Input-Graph'!$K$16,1.5) * EXP(J135/(2*'Input-Graph'!$K$16)) / (A135*SQRT(2*PI()))</f>
        <v>2.3048028596786634</v>
      </c>
      <c r="E135">
        <f t="shared" si="9"/>
        <v>-0.29054227355835005</v>
      </c>
      <c r="F135" s="7">
        <f xml:space="preserve"> I135 * NORMDIST(-I135*SQRT(A135)/'Input-Graph'!$K$16,0,1,1)</f>
        <v>1.2279252598138506</v>
      </c>
      <c r="G135" s="7">
        <f xml:space="preserve"> - (  'Input-Graph'!$K$16*EXP(Intermediate!J135*Intermediate!A135/(2*'Input-Graph'!$K$16*'Input-Graph'!$K$16)  )/SQRT(2*PI()*Intermediate!A135)  )</f>
        <v>-1.4250804776552406</v>
      </c>
      <c r="H135">
        <f t="shared" si="10"/>
        <v>0.33647019785102583</v>
      </c>
      <c r="I135">
        <f>'Input-Graph'!$K$15 - 'Input-Graph'!$N$16/Intermediate!K135</f>
        <v>86.850500000000011</v>
      </c>
      <c r="J135">
        <f t="shared" si="11"/>
        <v>-7543.0093502500022</v>
      </c>
      <c r="K135">
        <f>('Input-Graph'!$N$6 - ((2*'Input-Graph'!A135/'Input-Graph'!$N$8) + 'Input-Graph'!$N$9))*'Input-Graph'!$N$7</f>
        <v>1499732</v>
      </c>
    </row>
    <row r="136" spans="1:11">
      <c r="A136" s="5">
        <f xml:space="preserve"> 'Input-Graph'!$K$16 + 'Input-Graph'!$K$22/'Input-Graph'!A136</f>
        <v>2883.9397615423327</v>
      </c>
      <c r="B136">
        <f xml:space="preserve"> SQRT('Input-Graph'!$K$16/(2*PI())) * 'Input-Graph'!$K$22 * EXP(J136/(2*'Input-Graph'!$K$16)) / ('Input-Graph'!A136*A136)</f>
        <v>0.81966198889950881</v>
      </c>
      <c r="C136">
        <f t="shared" si="8"/>
        <v>-2.5953451332370134</v>
      </c>
      <c r="D136">
        <f xml:space="preserve"> POWER('Input-Graph'!$K$16,1.5) * EXP(J136/(2*'Input-Graph'!$K$16)) / (A136*SQRT(2*PI()))</f>
        <v>2.3093085600299204</v>
      </c>
      <c r="E136">
        <f t="shared" si="9"/>
        <v>-0.28603657320709308</v>
      </c>
      <c r="F136" s="7">
        <f xml:space="preserve"> I136 * NORMDIST(-I136*SQRT(A136)/'Input-Graph'!$K$16,0,1,1)</f>
        <v>1.2346328594856968</v>
      </c>
      <c r="G136" s="7">
        <f xml:space="preserve"> - (  'Input-Graph'!$K$16*EXP(Intermediate!J136*Intermediate!A136/(2*'Input-Graph'!$K$16*'Input-Graph'!$K$16)  )/SQRT(2*PI()*Intermediate!A136)  )</f>
        <v>-1.4331836289128699</v>
      </c>
      <c r="H136">
        <f t="shared" si="10"/>
        <v>0.33507464626524275</v>
      </c>
      <c r="I136">
        <f>'Input-Graph'!$K$15 - 'Input-Graph'!$N$16/Intermediate!K136</f>
        <v>86.850500000000011</v>
      </c>
      <c r="J136">
        <f t="shared" si="11"/>
        <v>-7543.0093502500022</v>
      </c>
      <c r="K136">
        <f>('Input-Graph'!$N$6 - ((2*'Input-Graph'!A136/'Input-Graph'!$N$8) + 'Input-Graph'!$N$9))*'Input-Graph'!$N$7</f>
        <v>1499730</v>
      </c>
    </row>
    <row r="137" spans="1:11">
      <c r="A137" s="5">
        <f xml:space="preserve"> 'Input-Graph'!$K$16 + 'Input-Graph'!$K$22/'Input-Graph'!A137</f>
        <v>2878.3848058847993</v>
      </c>
      <c r="B137">
        <f xml:space="preserve"> SQRT('Input-Graph'!$K$16/(2*PI())) * 'Input-Graph'!$K$22 * EXP(J137/(2*'Input-Graph'!$K$16)) / ('Input-Graph'!A137*A137)</f>
        <v>0.81520528574282825</v>
      </c>
      <c r="C137">
        <f t="shared" si="8"/>
        <v>-2.5953451332370134</v>
      </c>
      <c r="D137">
        <f xml:space="preserve"> POWER('Input-Graph'!$K$16,1.5) * EXP(J137/(2*'Input-Graph'!$K$16)) / (A137*SQRT(2*PI()))</f>
        <v>2.313765263186601</v>
      </c>
      <c r="E137">
        <f t="shared" si="9"/>
        <v>-0.28157987005041241</v>
      </c>
      <c r="F137" s="7">
        <f xml:space="preserve"> I137 * NORMDIST(-I137*SQRT(A137)/'Input-Graph'!$K$16,0,1,1)</f>
        <v>1.2412791260773923</v>
      </c>
      <c r="G137" s="7">
        <f xml:space="preserve"> - (  'Input-Graph'!$K$16*EXP(Intermediate!J137*Intermediate!A137/(2*'Input-Graph'!$K$16*'Input-Graph'!$K$16)  )/SQRT(2*PI()*Intermediate!A137)  )</f>
        <v>-1.4412153723256886</v>
      </c>
      <c r="H137">
        <f t="shared" si="10"/>
        <v>0.33368916944411953</v>
      </c>
      <c r="I137">
        <f>'Input-Graph'!$K$15 - 'Input-Graph'!$N$16/Intermediate!K137</f>
        <v>86.850500000000011</v>
      </c>
      <c r="J137">
        <f t="shared" si="11"/>
        <v>-7543.0093502500022</v>
      </c>
      <c r="K137">
        <f>('Input-Graph'!$N$6 - ((2*'Input-Graph'!A137/'Input-Graph'!$N$8) + 'Input-Graph'!$N$9))*'Input-Graph'!$N$7</f>
        <v>1499728</v>
      </c>
    </row>
    <row r="138" spans="1:11">
      <c r="A138" s="5">
        <f xml:space="preserve"> 'Input-Graph'!$K$16 + 'Input-Graph'!$K$22/'Input-Graph'!A138</f>
        <v>2872.9109444704418</v>
      </c>
      <c r="B138">
        <f xml:space="preserve"> SQRT('Input-Graph'!$K$16/(2*PI())) * 'Input-Graph'!$K$22 * EXP(J138/(2*'Input-Graph'!$K$16)) / ('Input-Graph'!A138*A138)</f>
        <v>0.81079678487355644</v>
      </c>
      <c r="C138">
        <f t="shared" si="8"/>
        <v>-2.5953451332370134</v>
      </c>
      <c r="D138">
        <f xml:space="preserve"> POWER('Input-Graph'!$K$16,1.5) * EXP(J138/(2*'Input-Graph'!$K$16)) / (A138*SQRT(2*PI()))</f>
        <v>2.3181737640558726</v>
      </c>
      <c r="E138">
        <f t="shared" si="9"/>
        <v>-0.27717136918114083</v>
      </c>
      <c r="F138" s="7">
        <f xml:space="preserve"> I138 * NORMDIST(-I138*SQRT(A138)/'Input-Graph'!$K$16,0,1,1)</f>
        <v>1.2478648067920772</v>
      </c>
      <c r="G138" s="7">
        <f xml:space="preserve"> - (  'Input-Graph'!$K$16*EXP(Intermediate!J138*Intermediate!A138/(2*'Input-Graph'!$K$16*'Input-Graph'!$K$16)  )/SQRT(2*PI()*Intermediate!A138)  )</f>
        <v>-1.4491765327246182</v>
      </c>
      <c r="H138">
        <f t="shared" si="10"/>
        <v>0.33231368975987463</v>
      </c>
      <c r="I138">
        <f>'Input-Graph'!$K$15 - 'Input-Graph'!$N$16/Intermediate!K138</f>
        <v>86.850500000000011</v>
      </c>
      <c r="J138">
        <f t="shared" si="11"/>
        <v>-7543.0093502500022</v>
      </c>
      <c r="K138">
        <f>('Input-Graph'!$N$6 - ((2*'Input-Graph'!A138/'Input-Graph'!$N$8) + 'Input-Graph'!$N$9))*'Input-Graph'!$N$7</f>
        <v>1499726</v>
      </c>
    </row>
    <row r="139" spans="1:11">
      <c r="A139" s="5">
        <f xml:space="preserve"> 'Input-Graph'!$K$16 + 'Input-Graph'!$K$22/'Input-Graph'!A139</f>
        <v>2867.5164143809297</v>
      </c>
      <c r="B139">
        <f xml:space="preserve"> SQRT('Input-Graph'!$K$16/(2*PI())) * 'Input-Graph'!$K$22 * EXP(J139/(2*'Input-Graph'!$K$16)) / ('Input-Graph'!A139*A139)</f>
        <v>0.80643570848696644</v>
      </c>
      <c r="C139">
        <f t="shared" si="8"/>
        <v>-2.5953451332370134</v>
      </c>
      <c r="D139">
        <f xml:space="preserve"> POWER('Input-Graph'!$K$16,1.5) * EXP(J139/(2*'Input-Graph'!$K$16)) / (A139*SQRT(2*PI()))</f>
        <v>2.3225348404424628</v>
      </c>
      <c r="E139">
        <f t="shared" si="9"/>
        <v>-0.2728102927945506</v>
      </c>
      <c r="F139" s="7">
        <f xml:space="preserve"> I139 * NORMDIST(-I139*SQRT(A139)/'Input-Graph'!$K$16,0,1,1)</f>
        <v>1.2543906394945437</v>
      </c>
      <c r="G139" s="7">
        <f xml:space="preserve"> - (  'Input-Graph'!$K$16*EXP(Intermediate!J139*Intermediate!A139/(2*'Input-Graph'!$K$16*'Input-Graph'!$K$16)  )/SQRT(2*PI()*Intermediate!A139)  )</f>
        <v>-1.4570679258035895</v>
      </c>
      <c r="H139">
        <f t="shared" si="10"/>
        <v>0.33094812938337004</v>
      </c>
      <c r="I139">
        <f>'Input-Graph'!$K$15 - 'Input-Graph'!$N$16/Intermediate!K139</f>
        <v>86.850500000000011</v>
      </c>
      <c r="J139">
        <f t="shared" si="11"/>
        <v>-7543.0093502500022</v>
      </c>
      <c r="K139">
        <f>('Input-Graph'!$N$6 - ((2*'Input-Graph'!A139/'Input-Graph'!$N$8) + 'Input-Graph'!$N$9))*'Input-Graph'!$N$7</f>
        <v>1499724</v>
      </c>
    </row>
    <row r="140" spans="1:11">
      <c r="A140" s="5">
        <f xml:space="preserve"> 'Input-Graph'!$K$16 + 'Input-Graph'!$K$22/'Input-Graph'!A140</f>
        <v>2862.1995034293968</v>
      </c>
      <c r="B140">
        <f xml:space="preserve"> SQRT('Input-Graph'!$K$16/(2*PI())) * 'Input-Graph'!$K$22 * EXP(J140/(2*'Input-Graph'!$K$16)) / ('Input-Graph'!A140*A140)</f>
        <v>0.80212129542328214</v>
      </c>
      <c r="C140">
        <f t="shared" si="8"/>
        <v>-2.5953451332370134</v>
      </c>
      <c r="D140">
        <f xml:space="preserve"> POWER('Input-Graph'!$K$16,1.5) * EXP(J140/(2*'Input-Graph'!$K$16)) / (A140*SQRT(2*PI()))</f>
        <v>2.3268492535061469</v>
      </c>
      <c r="E140">
        <f t="shared" si="9"/>
        <v>-0.26849587973086653</v>
      </c>
      <c r="F140" s="7">
        <f xml:space="preserve"> I140 * NORMDIST(-I140*SQRT(A140)/'Input-Graph'!$K$16,0,1,1)</f>
        <v>1.2608573527407794</v>
      </c>
      <c r="G140" s="7">
        <f xml:space="preserve"> - (  'Input-Graph'!$K$16*EXP(Intermediate!J140*Intermediate!A140/(2*'Input-Graph'!$K$16*'Input-Graph'!$K$16)  )/SQRT(2*PI()*Intermediate!A140)  )</f>
        <v>-1.46489035809437</v>
      </c>
      <c r="H140">
        <f t="shared" si="10"/>
        <v>0.32959241033882503</v>
      </c>
      <c r="I140">
        <f>'Input-Graph'!$K$15 - 'Input-Graph'!$N$16/Intermediate!K140</f>
        <v>86.850500000000011</v>
      </c>
      <c r="J140">
        <f t="shared" si="11"/>
        <v>-7543.0093502500022</v>
      </c>
      <c r="K140">
        <f>('Input-Graph'!$N$6 - ((2*'Input-Graph'!A140/'Input-Graph'!$N$8) + 'Input-Graph'!$N$9))*'Input-Graph'!$N$7</f>
        <v>1499722</v>
      </c>
    </row>
    <row r="141" spans="1:11">
      <c r="A141" s="5">
        <f xml:space="preserve"> 'Input-Graph'!$K$16 + 'Input-Graph'!$K$22/'Input-Graph'!A141</f>
        <v>2856.9585483485994</v>
      </c>
      <c r="B141">
        <f xml:space="preserve"> SQRT('Input-Graph'!$K$16/(2*PI())) * 'Input-Graph'!$K$22 * EXP(J141/(2*'Input-Graph'!$K$16)) / ('Input-Graph'!A141*A141)</f>
        <v>0.79785280072479914</v>
      </c>
      <c r="C141">
        <f t="shared" si="8"/>
        <v>-2.5953451332370134</v>
      </c>
      <c r="D141">
        <f xml:space="preserve"> POWER('Input-Graph'!$K$16,1.5) * EXP(J141/(2*'Input-Graph'!$K$16)) / (A141*SQRT(2*PI()))</f>
        <v>2.3311177482046301</v>
      </c>
      <c r="E141">
        <f t="shared" si="9"/>
        <v>-0.2642273850323833</v>
      </c>
      <c r="F141" s="7">
        <f xml:space="preserve"> I141 * NORMDIST(-I141*SQRT(A141)/'Input-Graph'!$K$16,0,1,1)</f>
        <v>1.2672656658148402</v>
      </c>
      <c r="G141" s="7">
        <f xml:space="preserve"> - (  'Input-Graph'!$K$16*EXP(Intermediate!J141*Intermediate!A141/(2*'Input-Graph'!$K$16*'Input-Graph'!$K$16)  )/SQRT(2*PI()*Intermediate!A141)  )</f>
        <v>-1.4726446269520328</v>
      </c>
      <c r="H141">
        <f t="shared" si="10"/>
        <v>0.32824645455522328</v>
      </c>
      <c r="I141">
        <f>'Input-Graph'!$K$15 - 'Input-Graph'!$N$16/Intermediate!K141</f>
        <v>86.850500000000011</v>
      </c>
      <c r="J141">
        <f t="shared" si="11"/>
        <v>-7543.0093502500022</v>
      </c>
      <c r="K141">
        <f>('Input-Graph'!$N$6 - ((2*'Input-Graph'!A141/'Input-Graph'!$N$8) + 'Input-Graph'!$N$9))*'Input-Graph'!$N$7</f>
        <v>1499720</v>
      </c>
    </row>
    <row r="142" spans="1:11">
      <c r="A142" s="5">
        <f xml:space="preserve"> 'Input-Graph'!$K$16 + 'Input-Graph'!$K$22/'Input-Graph'!A142</f>
        <v>2851.7919330561826</v>
      </c>
      <c r="B142">
        <f xml:space="preserve"> SQRT('Input-Graph'!$K$16/(2*PI())) * 'Input-Graph'!$K$22 * EXP(J142/(2*'Input-Graph'!$K$16)) / ('Input-Graph'!A142*A142)</f>
        <v>0.79362949520706749</v>
      </c>
      <c r="C142">
        <f t="shared" si="8"/>
        <v>-2.5953451332370134</v>
      </c>
      <c r="D142">
        <f xml:space="preserve"> POWER('Input-Graph'!$K$16,1.5) * EXP(J142/(2*'Input-Graph'!$K$16)) / (A142*SQRT(2*PI()))</f>
        <v>2.3353410537223618</v>
      </c>
      <c r="E142">
        <f t="shared" si="9"/>
        <v>-0.26000407951465165</v>
      </c>
      <c r="F142" s="7">
        <f xml:space="preserve"> I142 * NORMDIST(-I142*SQRT(A142)/'Input-Graph'!$K$16,0,1,1)</f>
        <v>1.2736162887725493</v>
      </c>
      <c r="G142" s="7">
        <f xml:space="preserve"> - (  'Input-Graph'!$K$16*EXP(Intermediate!J142*Intermediate!A142/(2*'Input-Graph'!$K$16*'Input-Graph'!$K$16)  )/SQRT(2*PI()*Intermediate!A142)  )</f>
        <v>-1.4803315205502585</v>
      </c>
      <c r="H142">
        <f t="shared" si="10"/>
        <v>0.32691018391470661</v>
      </c>
      <c r="I142">
        <f>'Input-Graph'!$K$15 - 'Input-Graph'!$N$16/Intermediate!K142</f>
        <v>86.850500000000011</v>
      </c>
      <c r="J142">
        <f t="shared" si="11"/>
        <v>-7543.0093502500022</v>
      </c>
      <c r="K142">
        <f>('Input-Graph'!$N$6 - ((2*'Input-Graph'!A142/'Input-Graph'!$N$8) + 'Input-Graph'!$N$9))*'Input-Graph'!$N$7</f>
        <v>1499718</v>
      </c>
    </row>
    <row r="143" spans="1:11">
      <c r="A143" s="5">
        <f xml:space="preserve"> 'Input-Graph'!$K$16 + 'Input-Graph'!$K$22/'Input-Graph'!A143</f>
        <v>2846.6980869932363</v>
      </c>
      <c r="B143">
        <f xml:space="preserve"> SQRT('Input-Graph'!$K$16/(2*PI())) * 'Input-Graph'!$K$22 * EXP(J143/(2*'Input-Graph'!$K$16)) / ('Input-Graph'!A143*A143)</f>
        <v>0.78945066504362515</v>
      </c>
      <c r="C143">
        <f t="shared" si="8"/>
        <v>-2.5953451332370134</v>
      </c>
      <c r="D143">
        <f xml:space="preserve"> POWER('Input-Graph'!$K$16,1.5) * EXP(J143/(2*'Input-Graph'!$K$16)) / (A143*SQRT(2*PI()))</f>
        <v>2.3395198838858038</v>
      </c>
      <c r="E143">
        <f t="shared" si="9"/>
        <v>-0.25582524935120965</v>
      </c>
      <c r="F143" s="7">
        <f xml:space="preserve"> I143 * NORMDIST(-I143*SQRT(A143)/'Input-Graph'!$K$16,0,1,1)</f>
        <v>1.2799099224913093</v>
      </c>
      <c r="G143" s="7">
        <f xml:space="preserve"> - (  'Input-Graph'!$K$16*EXP(Intermediate!J143*Intermediate!A143/(2*'Input-Graph'!$K$16*'Input-Graph'!$K$16)  )/SQRT(2*PI()*Intermediate!A143)  )</f>
        <v>-1.4879518178857409</v>
      </c>
      <c r="H143">
        <f t="shared" si="10"/>
        <v>0.32558352029798399</v>
      </c>
      <c r="I143">
        <f>'Input-Graph'!$K$15 - 'Input-Graph'!$N$16/Intermediate!K143</f>
        <v>86.850500000000011</v>
      </c>
      <c r="J143">
        <f t="shared" si="11"/>
        <v>-7543.0093502500022</v>
      </c>
      <c r="K143">
        <f>('Input-Graph'!$N$6 - ((2*'Input-Graph'!A143/'Input-Graph'!$N$8) + 'Input-Graph'!$N$9))*'Input-Graph'!$N$7</f>
        <v>1499716</v>
      </c>
    </row>
    <row r="144" spans="1:11">
      <c r="A144" s="5">
        <f xml:space="preserve"> 'Input-Graph'!$K$16 + 'Input-Graph'!$K$22/'Input-Graph'!A144</f>
        <v>2841.6754835325687</v>
      </c>
      <c r="B144">
        <f xml:space="preserve"> SQRT('Input-Graph'!$K$16/(2*PI())) * 'Input-Graph'!$K$22 * EXP(J144/(2*'Input-Graph'!$K$16)) / ('Input-Graph'!A144*A144)</f>
        <v>0.78531561136378092</v>
      </c>
      <c r="C144">
        <f t="shared" si="8"/>
        <v>-2.5953451332370134</v>
      </c>
      <c r="D144">
        <f xml:space="preserve"> POWER('Input-Graph'!$K$16,1.5) * EXP(J144/(2*'Input-Graph'!$K$16)) / (A144*SQRT(2*PI()))</f>
        <v>2.3436549375656481</v>
      </c>
      <c r="E144">
        <f t="shared" si="9"/>
        <v>-0.2516901956713653</v>
      </c>
      <c r="F144" s="7">
        <f xml:space="preserve"> I144 * NORMDIST(-I144*SQRT(A144)/'Input-Graph'!$K$16,0,1,1)</f>
        <v>1.2861472587257576</v>
      </c>
      <c r="G144" s="7">
        <f xml:space="preserve"> - (  'Input-Graph'!$K$16*EXP(Intermediate!J144*Intermediate!A144/(2*'Input-Graph'!$K$16*'Input-Graph'!$K$16)  )/SQRT(2*PI()*Intermediate!A144)  )</f>
        <v>-1.4955062887909716</v>
      </c>
      <c r="H144">
        <f t="shared" si="10"/>
        <v>0.32426638562720167</v>
      </c>
      <c r="I144">
        <f>'Input-Graph'!$K$15 - 'Input-Graph'!$N$16/Intermediate!K144</f>
        <v>86.850500000000011</v>
      </c>
      <c r="J144">
        <f t="shared" si="11"/>
        <v>-7543.0093502500022</v>
      </c>
      <c r="K144">
        <f>('Input-Graph'!$N$6 - ((2*'Input-Graph'!A144/'Input-Graph'!$N$8) + 'Input-Graph'!$N$9))*'Input-Graph'!$N$7</f>
        <v>1499714</v>
      </c>
    </row>
    <row r="145" spans="1:11">
      <c r="A145" s="5">
        <f xml:space="preserve"> 'Input-Graph'!$K$16 + 'Input-Graph'!$K$22/'Input-Graph'!A145</f>
        <v>2836.7226384532996</v>
      </c>
      <c r="B145">
        <f xml:space="preserve"> SQRT('Input-Graph'!$K$16/(2*PI())) * 'Input-Graph'!$K$22 * EXP(J145/(2*'Input-Graph'!$K$16)) / ('Input-Graph'!A145*A145)</f>
        <v>0.78122364986297088</v>
      </c>
      <c r="C145">
        <f t="shared" si="8"/>
        <v>-2.5953451332370134</v>
      </c>
      <c r="D145">
        <f xml:space="preserve"> POWER('Input-Graph'!$K$16,1.5) * EXP(J145/(2*'Input-Graph'!$K$16)) / (A145*SQRT(2*PI()))</f>
        <v>2.3477468990664585</v>
      </c>
      <c r="E145">
        <f t="shared" si="9"/>
        <v>-0.24759823417055493</v>
      </c>
      <c r="F145" s="7">
        <f xml:space="preserve"> I145 * NORMDIST(-I145*SQRT(A145)/'Input-Graph'!$K$16,0,1,1)</f>
        <v>1.2923289801682345</v>
      </c>
      <c r="G145" s="7">
        <f xml:space="preserve"> - (  'Input-Graph'!$K$16*EXP(Intermediate!J145*Intermediate!A145/(2*'Input-Graph'!$K$16*'Input-Graph'!$K$16)  )/SQRT(2*PI()*Intermediate!A145)  )</f>
        <v>-1.5029956939547757</v>
      </c>
      <c r="H145">
        <f t="shared" si="10"/>
        <v>0.32295870190587461</v>
      </c>
      <c r="I145">
        <f>'Input-Graph'!$K$15 - 'Input-Graph'!$N$16/Intermediate!K145</f>
        <v>86.850500000000011</v>
      </c>
      <c r="J145">
        <f t="shared" si="11"/>
        <v>-7543.0093502500022</v>
      </c>
      <c r="K145">
        <f>('Input-Graph'!$N$6 - ((2*'Input-Graph'!A145/'Input-Graph'!$N$8) + 'Input-Graph'!$N$9))*'Input-Graph'!$N$7</f>
        <v>1499712</v>
      </c>
    </row>
    <row r="146" spans="1:11">
      <c r="A146" s="5">
        <f xml:space="preserve"> 'Input-Graph'!$K$16 + 'Input-Graph'!$K$22/'Input-Graph'!A146</f>
        <v>2831.8381084785719</v>
      </c>
      <c r="B146">
        <f xml:space="preserve"> SQRT('Input-Graph'!$K$16/(2*PI())) * 'Input-Graph'!$K$22 * EXP(J146/(2*'Input-Graph'!$K$16)) / ('Input-Graph'!A146*A146)</f>
        <v>0.77717411042523621</v>
      </c>
      <c r="C146">
        <f t="shared" si="8"/>
        <v>-2.5953451332370134</v>
      </c>
      <c r="D146">
        <f xml:space="preserve"> POWER('Input-Graph'!$K$16,1.5) * EXP(J146/(2*'Input-Graph'!$K$16)) / (A146*SQRT(2*PI()))</f>
        <v>2.3517964385041932</v>
      </c>
      <c r="E146">
        <f t="shared" si="9"/>
        <v>-0.24354869473282026</v>
      </c>
      <c r="F146" s="7">
        <f xml:space="preserve"> I146 * NORMDIST(-I146*SQRT(A146)/'Input-Graph'!$K$16,0,1,1)</f>
        <v>1.2984557605140996</v>
      </c>
      <c r="G146" s="7">
        <f xml:space="preserve"> - (  'Input-Graph'!$K$16*EXP(Intermediate!J146*Intermediate!A146/(2*'Input-Graph'!$K$16*'Input-Graph'!$K$16)  )/SQRT(2*PI()*Intermediate!A146)  )</f>
        <v>-1.5104207849499671</v>
      </c>
      <c r="H146">
        <f t="shared" si="10"/>
        <v>0.32166039125654855</v>
      </c>
      <c r="I146">
        <f>'Input-Graph'!$K$15 - 'Input-Graph'!$N$16/Intermediate!K146</f>
        <v>86.850500000000011</v>
      </c>
      <c r="J146">
        <f t="shared" si="11"/>
        <v>-7543.0093502500022</v>
      </c>
      <c r="K146">
        <f>('Input-Graph'!$N$6 - ((2*'Input-Graph'!A146/'Input-Graph'!$N$8) + 'Input-Graph'!$N$9))*'Input-Graph'!$N$7</f>
        <v>1499710</v>
      </c>
    </row>
    <row r="147" spans="1:11">
      <c r="A147" s="5">
        <f xml:space="preserve"> 'Input-Graph'!$K$16 + 'Input-Graph'!$K$22/'Input-Graph'!A147</f>
        <v>2827.0204898733614</v>
      </c>
      <c r="B147">
        <f xml:space="preserve"> SQRT('Input-Graph'!$K$16/(2*PI())) * 'Input-Graph'!$K$22 * EXP(J147/(2*'Input-Graph'!$K$16)) / ('Input-Graph'!A147*A147)</f>
        <v>0.77316633675737945</v>
      </c>
      <c r="C147">
        <f t="shared" si="8"/>
        <v>-2.5953451332370134</v>
      </c>
      <c r="D147">
        <f xml:space="preserve"> POWER('Input-Graph'!$K$16,1.5) * EXP(J147/(2*'Input-Graph'!$K$16)) / (A147*SQRT(2*PI()))</f>
        <v>2.3558042121720497</v>
      </c>
      <c r="E147">
        <f t="shared" si="9"/>
        <v>-0.23954092106496372</v>
      </c>
      <c r="F147" s="7">
        <f xml:space="preserve"> I147 * NORMDIST(-I147*SQRT(A147)/'Input-Graph'!$K$16,0,1,1)</f>
        <v>1.304528264531388</v>
      </c>
      <c r="G147" s="7">
        <f xml:space="preserve"> - (  'Input-Graph'!$K$16*EXP(Intermediate!J147*Intermediate!A147/(2*'Input-Graph'!$K$16*'Input-Graph'!$K$16)  )/SQRT(2*PI()*Intermediate!A147)  )</f>
        <v>-1.5177823042675642</v>
      </c>
      <c r="H147">
        <f t="shared" si="10"/>
        <v>0.32037137595623943</v>
      </c>
      <c r="I147">
        <f>'Input-Graph'!$K$15 - 'Input-Graph'!$N$16/Intermediate!K147</f>
        <v>86.850500000000011</v>
      </c>
      <c r="J147">
        <f t="shared" si="11"/>
        <v>-7543.0093502500022</v>
      </c>
      <c r="K147">
        <f>('Input-Graph'!$N$6 - ((2*'Input-Graph'!A147/'Input-Graph'!$N$8) + 'Input-Graph'!$N$9))*'Input-Graph'!$N$7</f>
        <v>1499708</v>
      </c>
    </row>
    <row r="148" spans="1:11">
      <c r="A148" s="5">
        <f xml:space="preserve"> 'Input-Graph'!$K$16 + 'Input-Graph'!$K$22/'Input-Graph'!A148</f>
        <v>2822.268417099514</v>
      </c>
      <c r="B148">
        <f xml:space="preserve"> SQRT('Input-Graph'!$K$16/(2*PI())) * 'Input-Graph'!$K$22 * EXP(J148/(2*'Input-Graph'!$K$16)) / ('Input-Graph'!A148*A148)</f>
        <v>0.76919968603438305</v>
      </c>
      <c r="C148">
        <f t="shared" si="8"/>
        <v>-2.5953451332370134</v>
      </c>
      <c r="D148">
        <f xml:space="preserve"> POWER('Input-Graph'!$K$16,1.5) * EXP(J148/(2*'Input-Graph'!$K$16)) / (A148*SQRT(2*PI()))</f>
        <v>2.3597708628950462</v>
      </c>
      <c r="E148">
        <f t="shared" si="9"/>
        <v>-0.23557427034196721</v>
      </c>
      <c r="F148" s="7">
        <f xml:space="preserve"> I148 * NORMDIST(-I148*SQRT(A148)/'Input-Graph'!$K$16,0,1,1)</f>
        <v>1.3105471481339288</v>
      </c>
      <c r="G148" s="7">
        <f xml:space="preserve"> - (  'Input-Graph'!$K$16*EXP(Intermediate!J148*Intermediate!A148/(2*'Input-Graph'!$K$16*'Input-Graph'!$K$16)  )/SQRT(2*PI()*Intermediate!A148)  )</f>
        <v>-1.5250809853570355</v>
      </c>
      <c r="H148">
        <f t="shared" si="10"/>
        <v>0.31909157846930913</v>
      </c>
      <c r="I148">
        <f>'Input-Graph'!$K$15 - 'Input-Graph'!$N$16/Intermediate!K148</f>
        <v>86.850500000000011</v>
      </c>
      <c r="J148">
        <f t="shared" si="11"/>
        <v>-7543.0093502500022</v>
      </c>
      <c r="K148">
        <f>('Input-Graph'!$N$6 - ((2*'Input-Graph'!A148/'Input-Graph'!$N$8) + 'Input-Graph'!$N$9))*'Input-Graph'!$N$7</f>
        <v>1499706</v>
      </c>
    </row>
    <row r="149" spans="1:11">
      <c r="A149" s="5">
        <f xml:space="preserve"> 'Input-Graph'!$K$16 + 'Input-Graph'!$K$22/'Input-Graph'!A149</f>
        <v>2817.580561525313</v>
      </c>
      <c r="B149">
        <f xml:space="preserve"> SQRT('Input-Graph'!$K$16/(2*PI())) * 'Input-Graph'!$K$22 * EXP(J149/(2*'Input-Graph'!$K$16)) / ('Input-Graph'!A149*A149)</f>
        <v>0.76527352855568787</v>
      </c>
      <c r="C149">
        <f t="shared" si="8"/>
        <v>-2.5953451332370134</v>
      </c>
      <c r="D149">
        <f xml:space="preserve"> POWER('Input-Graph'!$K$16,1.5) * EXP(J149/(2*'Input-Graph'!$K$16)) / (A149*SQRT(2*PI()))</f>
        <v>2.3636970203737415</v>
      </c>
      <c r="E149">
        <f t="shared" si="9"/>
        <v>-0.23164811286327192</v>
      </c>
      <c r="F149" s="7">
        <f xml:space="preserve"> I149 * NORMDIST(-I149*SQRT(A149)/'Input-Graph'!$K$16,0,1,1)</f>
        <v>1.3165130584581171</v>
      </c>
      <c r="G149" s="7">
        <f xml:space="preserve"> - (  'Input-Graph'!$K$16*EXP(Intermediate!J149*Intermediate!A149/(2*'Input-Graph'!$K$16*'Input-Graph'!$K$16)  )/SQRT(2*PI()*Intermediate!A149)  )</f>
        <v>-1.5323175526720603</v>
      </c>
      <c r="H149">
        <f t="shared" si="10"/>
        <v>0.31782092147847263</v>
      </c>
      <c r="I149">
        <f>'Input-Graph'!$K$15 - 'Input-Graph'!$N$16/Intermediate!K149</f>
        <v>86.850500000000011</v>
      </c>
      <c r="J149">
        <f t="shared" si="11"/>
        <v>-7543.0093502500022</v>
      </c>
      <c r="K149">
        <f>('Input-Graph'!$N$6 - ((2*'Input-Graph'!A149/'Input-Graph'!$N$8) + 'Input-Graph'!$N$9))*'Input-Graph'!$N$7</f>
        <v>1499704</v>
      </c>
    </row>
    <row r="150" spans="1:11">
      <c r="A150" s="5">
        <f xml:space="preserve"> 'Input-Graph'!$K$16 + 'Input-Graph'!$K$22/'Input-Graph'!A150</f>
        <v>2812.955630187008</v>
      </c>
      <c r="B150">
        <f xml:space="preserve"> SQRT('Input-Graph'!$K$16/(2*PI())) * 'Input-Graph'!$K$22 * EXP(J150/(2*'Input-Graph'!$K$16)) / ('Input-Graph'!A150*A150)</f>
        <v>0.76138724741194319</v>
      </c>
      <c r="C150">
        <f t="shared" si="8"/>
        <v>-2.5953451332370134</v>
      </c>
      <c r="D150">
        <f xml:space="preserve"> POWER('Input-Graph'!$K$16,1.5) * EXP(J150/(2*'Input-Graph'!$K$16)) / (A150*SQRT(2*PI()))</f>
        <v>2.3675833015174859</v>
      </c>
      <c r="E150">
        <f t="shared" si="9"/>
        <v>-0.22776183171952757</v>
      </c>
      <c r="F150" s="7">
        <f xml:space="preserve"> I150 * NORMDIST(-I150*SQRT(A150)/'Input-Graph'!$K$16,0,1,1)</f>
        <v>1.322426633942839</v>
      </c>
      <c r="G150" s="7">
        <f xml:space="preserve"> - (  'Input-Graph'!$K$16*EXP(Intermediate!J150*Intermediate!A150/(2*'Input-Graph'!$K$16*'Input-Graph'!$K$16)  )/SQRT(2*PI()*Intermediate!A150)  )</f>
        <v>-1.5394927217213563</v>
      </c>
      <c r="H150">
        <f t="shared" si="10"/>
        <v>0.31655932791389829</v>
      </c>
      <c r="I150">
        <f>'Input-Graph'!$K$15 - 'Input-Graph'!$N$16/Intermediate!K150</f>
        <v>86.850500000000011</v>
      </c>
      <c r="J150">
        <f t="shared" si="11"/>
        <v>-7543.0093502500022</v>
      </c>
      <c r="K150">
        <f>('Input-Graph'!$N$6 - ((2*'Input-Graph'!A150/'Input-Graph'!$N$8) + 'Input-Graph'!$N$9))*'Input-Graph'!$N$7</f>
        <v>1499702</v>
      </c>
    </row>
    <row r="151" spans="1:11">
      <c r="A151" s="5">
        <f xml:space="preserve"> 'Input-Graph'!$K$16 + 'Input-Graph'!$K$22/'Input-Graph'!A151</f>
        <v>2808.3923645998798</v>
      </c>
      <c r="B151">
        <f xml:space="preserve"> SQRT('Input-Graph'!$K$16/(2*PI())) * 'Input-Graph'!$K$22 * EXP(J151/(2*'Input-Graph'!$K$16)) / ('Input-Graph'!A151*A151)</f>
        <v>0.75754023816186189</v>
      </c>
      <c r="C151">
        <f t="shared" si="8"/>
        <v>-2.5953451332370134</v>
      </c>
      <c r="D151">
        <f xml:space="preserve"> POWER('Input-Graph'!$K$16,1.5) * EXP(J151/(2*'Input-Graph'!$K$16)) / (A151*SQRT(2*PI()))</f>
        <v>2.3714303107675674</v>
      </c>
      <c r="E151">
        <f t="shared" si="9"/>
        <v>-0.22391482246944605</v>
      </c>
      <c r="F151" s="7">
        <f xml:space="preserve"> I151 * NORMDIST(-I151*SQRT(A151)/'Input-Graph'!$K$16,0,1,1)</f>
        <v>1.3282885044118178</v>
      </c>
      <c r="G151" s="7">
        <f xml:space="preserve"> - (  'Input-Graph'!$K$16*EXP(Intermediate!J151*Intermediate!A151/(2*'Input-Graph'!$K$16*'Input-Graph'!$K$16)  )/SQRT(2*PI()*Intermediate!A151)  )</f>
        <v>-1.546607199124139</v>
      </c>
      <c r="H151">
        <f t="shared" si="10"/>
        <v>0.3153067209800946</v>
      </c>
      <c r="I151">
        <f>'Input-Graph'!$K$15 - 'Input-Graph'!$N$16/Intermediate!K151</f>
        <v>86.850500000000011</v>
      </c>
      <c r="J151">
        <f t="shared" si="11"/>
        <v>-7543.0093502500022</v>
      </c>
      <c r="K151">
        <f>('Input-Graph'!$N$6 - ((2*'Input-Graph'!A151/'Input-Graph'!$N$8) + 'Input-Graph'!$N$9))*'Input-Graph'!$N$7</f>
        <v>1499700</v>
      </c>
    </row>
    <row r="152" spans="1:11">
      <c r="A152" s="5">
        <f xml:space="preserve"> 'Input-Graph'!$K$16 + 'Input-Graph'!$K$22/'Input-Graph'!A152</f>
        <v>2803.8895396165549</v>
      </c>
      <c r="B152">
        <f xml:space="preserve"> SQRT('Input-Graph'!$K$16/(2*PI())) * 'Input-Graph'!$K$22 * EXP(J152/(2*'Input-Graph'!$K$16)) / ('Input-Graph'!A152*A152)</f>
        <v>0.75373190851881944</v>
      </c>
      <c r="C152">
        <f t="shared" ref="C152:C215" si="12" xml:space="preserve"> -I152*NORMDIST(-I152/$Q$2,0,1,1)</f>
        <v>-2.5953451332370134</v>
      </c>
      <c r="D152">
        <f xml:space="preserve"> POWER('Input-Graph'!$K$16,1.5) * EXP(J152/(2*'Input-Graph'!$K$16)) / (A152*SQRT(2*PI()))</f>
        <v>2.3752386404106094</v>
      </c>
      <c r="E152">
        <f t="shared" ref="E152:E215" si="13">C152+D152</f>
        <v>-0.22010649282640404</v>
      </c>
      <c r="F152" s="7">
        <f xml:space="preserve"> I152 * NORMDIST(-I152*SQRT(A152)/'Input-Graph'!$K$16,0,1,1)</f>
        <v>1.3340992911587368</v>
      </c>
      <c r="G152" s="7">
        <f xml:space="preserve"> - (  'Input-Graph'!$K$16*EXP(Intermediate!J152*Intermediate!A152/(2*'Input-Graph'!$K$16*'Input-Graph'!$K$16)  )/SQRT(2*PI()*Intermediate!A152)  )</f>
        <v>-1.5536616826697838</v>
      </c>
      <c r="H152">
        <f t="shared" ref="H152:H215" si="14">+B152+E152+F152+G152</f>
        <v>0.31406302418136844</v>
      </c>
      <c r="I152">
        <f>'Input-Graph'!$K$15 - 'Input-Graph'!$N$16/Intermediate!K152</f>
        <v>86.850500000000011</v>
      </c>
      <c r="J152">
        <f t="shared" si="11"/>
        <v>-7543.0093502500022</v>
      </c>
      <c r="K152">
        <f>('Input-Graph'!$N$6 - ((2*'Input-Graph'!A152/'Input-Graph'!$N$8) + 'Input-Graph'!$N$9))*'Input-Graph'!$N$7</f>
        <v>1499698</v>
      </c>
    </row>
    <row r="153" spans="1:11">
      <c r="A153" s="5">
        <f xml:space="preserve"> 'Input-Graph'!$K$16 + 'Input-Graph'!$K$22/'Input-Graph'!A153</f>
        <v>2799.4459623303787</v>
      </c>
      <c r="B153">
        <f xml:space="preserve"> SQRT('Input-Graph'!$K$16/(2*PI())) * 'Input-Graph'!$K$22 * EXP(J153/(2*'Input-Graph'!$K$16)) / ('Input-Graph'!A153*A153)</f>
        <v>0.74996167804686198</v>
      </c>
      <c r="C153">
        <f t="shared" si="12"/>
        <v>-2.5953451332370134</v>
      </c>
      <c r="D153">
        <f xml:space="preserve"> POWER('Input-Graph'!$K$16,1.5) * EXP(J153/(2*'Input-Graph'!$K$16)) / (A153*SQRT(2*PI()))</f>
        <v>2.3790088708825672</v>
      </c>
      <c r="E153">
        <f t="shared" si="13"/>
        <v>-0.21633626235444625</v>
      </c>
      <c r="F153" s="7">
        <f xml:space="preserve"> I153 * NORMDIST(-I153*SQRT(A153)/'Input-Graph'!$K$16,0,1,1)</f>
        <v>1.3398596070342603</v>
      </c>
      <c r="G153" s="7">
        <f xml:space="preserve"> - (  'Input-Graph'!$K$16*EXP(Intermediate!J153*Intermediate!A153/(2*'Input-Graph'!$K$16*'Input-Graph'!$K$16)  )/SQRT(2*PI()*Intermediate!A153)  )</f>
        <v>-1.5606568613813514</v>
      </c>
      <c r="H153">
        <f t="shared" si="14"/>
        <v>0.31282816134532476</v>
      </c>
      <c r="I153">
        <f>'Input-Graph'!$K$15 - 'Input-Graph'!$N$16/Intermediate!K153</f>
        <v>86.850500000000011</v>
      </c>
      <c r="J153">
        <f t="shared" si="11"/>
        <v>-7543.0093502500022</v>
      </c>
      <c r="K153">
        <f>('Input-Graph'!$N$6 - ((2*'Input-Graph'!A153/'Input-Graph'!$N$8) + 'Input-Graph'!$N$9))*'Input-Graph'!$N$7</f>
        <v>1499696</v>
      </c>
    </row>
    <row r="154" spans="1:11">
      <c r="A154" s="5">
        <f xml:space="preserve"> 'Input-Graph'!$K$16 + 'Input-Graph'!$K$22/'Input-Graph'!A154</f>
        <v>2795.0604710217999</v>
      </c>
      <c r="B154">
        <f xml:space="preserve"> SQRT('Input-Graph'!$K$16/(2*PI())) * 'Input-Graph'!$K$22 * EXP(J154/(2*'Input-Graph'!$K$16)) / ('Input-Graph'!A154*A154)</f>
        <v>0.7462289778657909</v>
      </c>
      <c r="C154">
        <f t="shared" si="12"/>
        <v>-2.5953451332370134</v>
      </c>
      <c r="D154">
        <f xml:space="preserve"> POWER('Input-Graph'!$K$16,1.5) * EXP(J154/(2*'Input-Graph'!$K$16)) / (A154*SQRT(2*PI()))</f>
        <v>2.3827415710636379</v>
      </c>
      <c r="E154">
        <f t="shared" si="13"/>
        <v>-0.2126035621733755</v>
      </c>
      <c r="F154" s="7">
        <f xml:space="preserve"> I154 * NORMDIST(-I154*SQRT(A154)/'Input-Graph'!$K$16,0,1,1)</f>
        <v>1.345570056534966</v>
      </c>
      <c r="G154" s="7">
        <f xml:space="preserve"> - (  'Input-Graph'!$K$16*EXP(Intermediate!J154*Intermediate!A154/(2*'Input-Graph'!$K$16*'Input-Graph'!$K$16)  )/SQRT(2*PI()*Intermediate!A154)  )</f>
        <v>-1.5675934155825759</v>
      </c>
      <c r="H154">
        <f t="shared" si="14"/>
        <v>0.31160205664480545</v>
      </c>
      <c r="I154">
        <f>'Input-Graph'!$K$15 - 'Input-Graph'!$N$16/Intermediate!K154</f>
        <v>86.850500000000011</v>
      </c>
      <c r="J154">
        <f t="shared" si="11"/>
        <v>-7543.0093502500022</v>
      </c>
      <c r="K154">
        <f>('Input-Graph'!$N$6 - ((2*'Input-Graph'!A154/'Input-Graph'!$N$8) + 'Input-Graph'!$N$9))*'Input-Graph'!$N$7</f>
        <v>1499694</v>
      </c>
    </row>
    <row r="155" spans="1:11">
      <c r="A155" s="5">
        <f xml:space="preserve"> 'Input-Graph'!$K$16 + 'Input-Graph'!$K$22/'Input-Graph'!A155</f>
        <v>2790.7319341457996</v>
      </c>
      <c r="B155">
        <f xml:space="preserve"> SQRT('Input-Graph'!$K$16/(2*PI())) * 'Input-Graph'!$K$22 * EXP(J155/(2*'Input-Graph'!$K$16)) / ('Input-Graph'!A155*A155)</f>
        <v>0.74253325036501117</v>
      </c>
      <c r="C155">
        <f t="shared" si="12"/>
        <v>-2.5953451332370134</v>
      </c>
      <c r="D155">
        <f xml:space="preserve"> POWER('Input-Graph'!$K$16,1.5) * EXP(J155/(2*'Input-Graph'!$K$16)) / (A155*SQRT(2*PI()))</f>
        <v>2.3864372985644184</v>
      </c>
      <c r="E155">
        <f t="shared" si="13"/>
        <v>-0.20890783467259499</v>
      </c>
      <c r="F155" s="7">
        <f xml:space="preserve"> I155 * NORMDIST(-I155*SQRT(A155)/'Input-Graph'!$K$16,0,1,1)</f>
        <v>1.351231235894166</v>
      </c>
      <c r="G155" s="7">
        <f xml:space="preserve"> - (  'Input-Graph'!$K$16*EXP(Intermediate!J155*Intermediate!A155/(2*'Input-Graph'!$K$16*'Input-Graph'!$K$16)  )/SQRT(2*PI()*Intermediate!A155)  )</f>
        <v>-1.5744720169680329</v>
      </c>
      <c r="H155">
        <f t="shared" si="14"/>
        <v>0.31038463461854926</v>
      </c>
      <c r="I155">
        <f>'Input-Graph'!$K$15 - 'Input-Graph'!$N$16/Intermediate!K155</f>
        <v>86.850500000000011</v>
      </c>
      <c r="J155">
        <f t="shared" si="11"/>
        <v>-7543.0093502500022</v>
      </c>
      <c r="K155">
        <f>('Input-Graph'!$N$6 - ((2*'Input-Graph'!A155/'Input-Graph'!$N$8) + 'Input-Graph'!$N$9))*'Input-Graph'!$N$7</f>
        <v>1499692</v>
      </c>
    </row>
    <row r="156" spans="1:11">
      <c r="A156" s="5">
        <f xml:space="preserve"> 'Input-Graph'!$K$16 + 'Input-Graph'!$K$22/'Input-Graph'!A156</f>
        <v>2786.4592493585224</v>
      </c>
      <c r="B156">
        <f xml:space="preserve"> SQRT('Input-Graph'!$K$16/(2*PI())) * 'Input-Graph'!$K$22 * EXP(J156/(2*'Input-Graph'!$K$16)) / ('Input-Graph'!A156*A156)</f>
        <v>0.73887394892584068</v>
      </c>
      <c r="C156">
        <f t="shared" si="12"/>
        <v>-2.5953451332370134</v>
      </c>
      <c r="D156">
        <f xml:space="preserve"> POWER('Input-Graph'!$K$16,1.5) * EXP(J156/(2*'Input-Graph'!$K$16)) / (A156*SQRT(2*PI()))</f>
        <v>2.3900966000035888</v>
      </c>
      <c r="E156">
        <f t="shared" si="13"/>
        <v>-0.20524853323342462</v>
      </c>
      <c r="F156" s="7">
        <f xml:space="preserve"> I156 * NORMDIST(-I156*SQRT(A156)/'Input-Graph'!$K$16,0,1,1)</f>
        <v>1.3568437331737306</v>
      </c>
      <c r="G156" s="7">
        <f xml:space="preserve"> - (  'Input-Graph'!$K$16*EXP(Intermediate!J156*Intermediate!A156/(2*'Input-Graph'!$K$16*'Input-Graph'!$K$16)  )/SQRT(2*PI()*Intermediate!A156)  )</f>
        <v>-1.5812933286761326</v>
      </c>
      <c r="H156">
        <f t="shared" si="14"/>
        <v>0.30917582019001411</v>
      </c>
      <c r="I156">
        <f>'Input-Graph'!$K$15 - 'Input-Graph'!$N$16/Intermediate!K156</f>
        <v>86.850500000000011</v>
      </c>
      <c r="J156">
        <f t="shared" si="11"/>
        <v>-7543.0093502500022</v>
      </c>
      <c r="K156">
        <f>('Input-Graph'!$N$6 - ((2*'Input-Graph'!A156/'Input-Graph'!$N$8) + 'Input-Graph'!$N$9))*'Input-Graph'!$N$7</f>
        <v>1499690</v>
      </c>
    </row>
    <row r="157" spans="1:11">
      <c r="A157" s="5">
        <f xml:space="preserve"> 'Input-Graph'!$K$16 + 'Input-Graph'!$K$22/'Input-Graph'!A157</f>
        <v>2782.2413425813384</v>
      </c>
      <c r="B157">
        <f xml:space="preserve"> SQRT('Input-Graph'!$K$16/(2*PI())) * 'Input-Graph'!$K$22 * EXP(J157/(2*'Input-Graph'!$K$16)) / ('Input-Graph'!A157*A157)</f>
        <v>0.735250537651991</v>
      </c>
      <c r="C157">
        <f t="shared" si="12"/>
        <v>-2.5953451332370134</v>
      </c>
      <c r="D157">
        <f xml:space="preserve"> POWER('Input-Graph'!$K$16,1.5) * EXP(J157/(2*'Input-Graph'!$K$16)) / (A157*SQRT(2*PI()))</f>
        <v>2.3937200112774382</v>
      </c>
      <c r="E157">
        <f t="shared" si="13"/>
        <v>-0.20162512195957527</v>
      </c>
      <c r="F157" s="7">
        <f xml:space="preserve"> I157 * NORMDIST(-I157*SQRT(A157)/'Input-Graph'!$K$16,0,1,1)</f>
        <v>1.3624081283574452</v>
      </c>
      <c r="G157" s="7">
        <f xml:space="preserve"> - (  'Input-Graph'!$K$16*EXP(Intermediate!J157*Intermediate!A157/(2*'Input-Graph'!$K$16*'Input-Graph'!$K$16)  )/SQRT(2*PI()*Intermediate!A157)  )</f>
        <v>-1.5880580053646953</v>
      </c>
      <c r="H157">
        <f t="shared" si="14"/>
        <v>0.30797553868516547</v>
      </c>
      <c r="I157">
        <f>'Input-Graph'!$K$15 - 'Input-Graph'!$N$16/Intermediate!K157</f>
        <v>86.850500000000011</v>
      </c>
      <c r="J157">
        <f t="shared" si="11"/>
        <v>-7543.0093502500022</v>
      </c>
      <c r="K157">
        <f>('Input-Graph'!$N$6 - ((2*'Input-Graph'!A157/'Input-Graph'!$N$8) + 'Input-Graph'!$N$9))*'Input-Graph'!$N$7</f>
        <v>1499688</v>
      </c>
    </row>
    <row r="158" spans="1:11">
      <c r="A158" s="5">
        <f xml:space="preserve"> 'Input-Graph'!$K$16 + 'Input-Graph'!$K$22/'Input-Graph'!A158</f>
        <v>2778.0771671006787</v>
      </c>
      <c r="B158">
        <f xml:space="preserve"> SQRT('Input-Graph'!$K$16/(2*PI())) * 'Input-Graph'!$K$22 * EXP(J158/(2*'Input-Graph'!$K$16)) / ('Input-Graph'!A158*A158)</f>
        <v>0.73166249110793902</v>
      </c>
      <c r="C158">
        <f t="shared" si="12"/>
        <v>-2.5953451332370134</v>
      </c>
      <c r="D158">
        <f xml:space="preserve"> POWER('Input-Graph'!$K$16,1.5) * EXP(J158/(2*'Input-Graph'!$K$16)) / (A158*SQRT(2*PI()))</f>
        <v>2.3973080578214905</v>
      </c>
      <c r="E158">
        <f t="shared" si="13"/>
        <v>-0.19803707541552296</v>
      </c>
      <c r="F158" s="7">
        <f xml:space="preserve"> I158 * NORMDIST(-I158*SQRT(A158)/'Input-Graph'!$K$16,0,1,1)</f>
        <v>1.3679249934451974</v>
      </c>
      <c r="G158" s="7">
        <f xml:space="preserve"> - (  'Input-Graph'!$K$16*EXP(Intermediate!J158*Intermediate!A158/(2*'Input-Graph'!$K$16*'Input-Graph'!$K$16)  )/SQRT(2*PI()*Intermediate!A158)  )</f>
        <v>-1.5947666932888038</v>
      </c>
      <c r="H158">
        <f t="shared" si="14"/>
        <v>0.30678371584880959</v>
      </c>
      <c r="I158">
        <f>'Input-Graph'!$K$15 - 'Input-Graph'!$N$16/Intermediate!K158</f>
        <v>86.850500000000011</v>
      </c>
      <c r="J158">
        <f t="shared" si="11"/>
        <v>-7543.0093502500022</v>
      </c>
      <c r="K158">
        <f>('Input-Graph'!$N$6 - ((2*'Input-Graph'!A158/'Input-Graph'!$N$8) + 'Input-Graph'!$N$9))*'Input-Graph'!$N$7</f>
        <v>1499686</v>
      </c>
    </row>
    <row r="159" spans="1:11">
      <c r="A159" s="5">
        <f xml:space="preserve"> 'Input-Graph'!$K$16 + 'Input-Graph'!$K$22/'Input-Graph'!A159</f>
        <v>2773.965702702053</v>
      </c>
      <c r="B159">
        <f xml:space="preserve"> SQRT('Input-Graph'!$K$16/(2*PI())) * 'Input-Graph'!$K$22 * EXP(J159/(2*'Input-Graph'!$K$16)) / ('Input-Graph'!A159*A159)</f>
        <v>0.72810929406492186</v>
      </c>
      <c r="C159">
        <f t="shared" si="12"/>
        <v>-2.5953451332370134</v>
      </c>
      <c r="D159">
        <f xml:space="preserve"> POWER('Input-Graph'!$K$16,1.5) * EXP(J159/(2*'Input-Graph'!$K$16)) / (A159*SQRT(2*PI()))</f>
        <v>2.4008612548645072</v>
      </c>
      <c r="E159">
        <f t="shared" si="13"/>
        <v>-0.19448387837250625</v>
      </c>
      <c r="F159" s="7">
        <f xml:space="preserve"> I159 * NORMDIST(-I159*SQRT(A159)/'Input-Graph'!$K$16,0,1,1)</f>
        <v>1.3733948925480408</v>
      </c>
      <c r="G159" s="7">
        <f xml:space="preserve"> - (  'Input-Graph'!$K$16*EXP(Intermediate!J159*Intermediate!A159/(2*'Input-Graph'!$K$16*'Input-Graph'!$K$16)  )/SQRT(2*PI()*Intermediate!A159)  )</f>
        <v>-1.6014200303807034</v>
      </c>
      <c r="H159">
        <f t="shared" si="14"/>
        <v>0.30560027785975308</v>
      </c>
      <c r="I159">
        <f>'Input-Graph'!$K$15 - 'Input-Graph'!$N$16/Intermediate!K159</f>
        <v>86.850500000000011</v>
      </c>
      <c r="J159">
        <f t="shared" si="11"/>
        <v>-7543.0093502500022</v>
      </c>
      <c r="K159">
        <f>('Input-Graph'!$N$6 - ((2*'Input-Graph'!A159/'Input-Graph'!$N$8) + 'Input-Graph'!$N$9))*'Input-Graph'!$N$7</f>
        <v>1499684</v>
      </c>
    </row>
    <row r="160" spans="1:11">
      <c r="A160" s="5">
        <f xml:space="preserve"> 'Input-Graph'!$K$16 + 'Input-Graph'!$K$22/'Input-Graph'!A160</f>
        <v>2769.9059548367431</v>
      </c>
      <c r="B160">
        <f xml:space="preserve"> SQRT('Input-Graph'!$K$16/(2*PI())) * 'Input-Graph'!$K$22 * EXP(J160/(2*'Input-Graph'!$K$16)) / ('Input-Graph'!A160*A160)</f>
        <v>0.72459044125429806</v>
      </c>
      <c r="C160">
        <f t="shared" si="12"/>
        <v>-2.5953451332370134</v>
      </c>
      <c r="D160">
        <f xml:space="preserve"> POWER('Input-Graph'!$K$16,1.5) * EXP(J160/(2*'Input-Graph'!$K$16)) / (A160*SQRT(2*PI()))</f>
        <v>2.4043801076751312</v>
      </c>
      <c r="E160">
        <f t="shared" si="13"/>
        <v>-0.19096502556188222</v>
      </c>
      <c r="F160" s="7">
        <f xml:space="preserve"> I160 * NORMDIST(-I160*SQRT(A160)/'Input-Graph'!$K$16,0,1,1)</f>
        <v>1.3788183819838749</v>
      </c>
      <c r="G160" s="7">
        <f xml:space="preserve"> - (  'Input-Graph'!$K$16*EXP(Intermediate!J160*Intermediate!A160/(2*'Input-Graph'!$K$16*'Input-Graph'!$K$16)  )/SQRT(2*PI()*Intermediate!A160)  )</f>
        <v>-1.6080186463315114</v>
      </c>
      <c r="H160">
        <f t="shared" si="14"/>
        <v>0.30442515134477932</v>
      </c>
      <c r="I160">
        <f>'Input-Graph'!$K$15 - 'Input-Graph'!$N$16/Intermediate!K160</f>
        <v>86.850500000000011</v>
      </c>
      <c r="J160">
        <f t="shared" si="11"/>
        <v>-7543.0093502500022</v>
      </c>
      <c r="K160">
        <f>('Input-Graph'!$N$6 - ((2*'Input-Graph'!A160/'Input-Graph'!$N$8) + 'Input-Graph'!$N$9))*'Input-Graph'!$N$7</f>
        <v>1499682</v>
      </c>
    </row>
    <row r="161" spans="1:11">
      <c r="A161" s="5">
        <f xml:space="preserve"> 'Input-Graph'!$K$16 + 'Input-Graph'!$K$22/'Input-Graph'!A161</f>
        <v>2765.8969538197498</v>
      </c>
      <c r="B161">
        <f xml:space="preserve"> SQRT('Input-Graph'!$K$16/(2*PI())) * 'Input-Graph'!$K$22 * EXP(J161/(2*'Input-Graph'!$K$16)) / ('Input-Graph'!A161*A161)</f>
        <v>0.72110543712802488</v>
      </c>
      <c r="C161">
        <f t="shared" si="12"/>
        <v>-2.5953451332370134</v>
      </c>
      <c r="D161">
        <f xml:space="preserve"> POWER('Input-Graph'!$K$16,1.5) * EXP(J161/(2*'Input-Graph'!$K$16)) / (A161*SQRT(2*PI()))</f>
        <v>2.4078651118014047</v>
      </c>
      <c r="E161">
        <f t="shared" si="13"/>
        <v>-0.18748002143560871</v>
      </c>
      <c r="F161" s="7">
        <f xml:space="preserve"> I161 * NORMDIST(-I161*SQRT(A161)/'Input-Graph'!$K$16,0,1,1)</f>
        <v>1.3841960103736002</v>
      </c>
      <c r="G161" s="7">
        <f xml:space="preserve"> - (  'Input-Graph'!$K$16*EXP(Intermediate!J161*Intermediate!A161/(2*'Input-Graph'!$K$16*'Input-Graph'!$K$16)  )/SQRT(2*PI()*Intermediate!A161)  )</f>
        <v>-1.61456316267452</v>
      </c>
      <c r="H161">
        <f t="shared" si="14"/>
        <v>0.3032582633914962</v>
      </c>
      <c r="I161">
        <f>'Input-Graph'!$K$15 - 'Input-Graph'!$N$16/Intermediate!K161</f>
        <v>86.850500000000011</v>
      </c>
      <c r="J161">
        <f t="shared" si="11"/>
        <v>-7543.0093502500022</v>
      </c>
      <c r="K161">
        <f>('Input-Graph'!$N$6 - ((2*'Input-Graph'!A161/'Input-Graph'!$N$8) + 'Input-Graph'!$N$9))*'Input-Graph'!$N$7</f>
        <v>1499680</v>
      </c>
    </row>
    <row r="162" spans="1:11">
      <c r="A162" s="5">
        <f xml:space="preserve"> 'Input-Graph'!$K$16 + 'Input-Graph'!$K$22/'Input-Graph'!A162</f>
        <v>2761.9377540576261</v>
      </c>
      <c r="B162">
        <f xml:space="preserve"> SQRT('Input-Graph'!$K$16/(2*PI())) * 'Input-Graph'!$K$22 * EXP(J162/(2*'Input-Graph'!$K$16)) / ('Input-Graph'!A162*A162)</f>
        <v>0.71765379562601594</v>
      </c>
      <c r="C162">
        <f t="shared" si="12"/>
        <v>-2.5953451332370134</v>
      </c>
      <c r="D162">
        <f xml:space="preserve"> POWER('Input-Graph'!$K$16,1.5) * EXP(J162/(2*'Input-Graph'!$K$16)) / (A162*SQRT(2*PI()))</f>
        <v>2.4113167533034132</v>
      </c>
      <c r="E162">
        <f t="shared" si="13"/>
        <v>-0.18402837993360022</v>
      </c>
      <c r="F162" s="7">
        <f xml:space="preserve"> I162 * NORMDIST(-I162*SQRT(A162)/'Input-Graph'!$K$16,0,1,1)</f>
        <v>1.3895283187378291</v>
      </c>
      <c r="G162" s="7">
        <f xml:space="preserve"> - (  'Input-Graph'!$K$16*EXP(Intermediate!J162*Intermediate!A162/(2*'Input-Graph'!$K$16*'Input-Graph'!$K$16)  )/SQRT(2*PI()*Intermediate!A162)  )</f>
        <v>-1.6210541928698856</v>
      </c>
      <c r="H162">
        <f t="shared" si="14"/>
        <v>0.30209954156035912</v>
      </c>
      <c r="I162">
        <f>'Input-Graph'!$K$15 - 'Input-Graph'!$N$16/Intermediate!K162</f>
        <v>86.850500000000011</v>
      </c>
      <c r="J162">
        <f t="shared" si="11"/>
        <v>-7543.0093502500022</v>
      </c>
      <c r="K162">
        <f>('Input-Graph'!$N$6 - ((2*'Input-Graph'!A162/'Input-Graph'!$N$8) + 'Input-Graph'!$N$9))*'Input-Graph'!$N$7</f>
        <v>1499678</v>
      </c>
    </row>
    <row r="163" spans="1:11">
      <c r="A163" s="5">
        <f xml:space="preserve"> 'Input-Graph'!$K$16 + 'Input-Graph'!$K$22/'Input-Graph'!A163</f>
        <v>2758.027433304911</v>
      </c>
      <c r="B163">
        <f xml:space="preserve"> SQRT('Input-Graph'!$K$16/(2*PI())) * 'Input-Graph'!$K$22 * EXP(J163/(2*'Input-Graph'!$K$16)) / ('Input-Graph'!A163*A163)</f>
        <v>0.7142350399501477</v>
      </c>
      <c r="C163">
        <f t="shared" si="12"/>
        <v>-2.5953451332370134</v>
      </c>
      <c r="D163">
        <f xml:space="preserve"> POWER('Input-Graph'!$K$16,1.5) * EXP(J163/(2*'Input-Graph'!$K$16)) / (A163*SQRT(2*PI()))</f>
        <v>2.4147355089792817</v>
      </c>
      <c r="E163">
        <f t="shared" si="13"/>
        <v>-0.18060962425773175</v>
      </c>
      <c r="F163" s="7">
        <f xml:space="preserve"> I163 * NORMDIST(-I163*SQRT(A163)/'Input-Graph'!$K$16,0,1,1)</f>
        <v>1.3948158405934654</v>
      </c>
      <c r="G163" s="7">
        <f xml:space="preserve"> - (  'Input-Graph'!$K$16*EXP(Intermediate!J163*Intermediate!A163/(2*'Input-Graph'!$K$16*'Input-Graph'!$K$16)  )/SQRT(2*PI()*Intermediate!A163)  )</f>
        <v>-1.6274923423905221</v>
      </c>
      <c r="H163">
        <f t="shared" si="14"/>
        <v>0.30094891389535916</v>
      </c>
      <c r="I163">
        <f>'Input-Graph'!$K$15 - 'Input-Graph'!$N$16/Intermediate!K163</f>
        <v>86.850500000000011</v>
      </c>
      <c r="J163">
        <f t="shared" si="11"/>
        <v>-7543.0093502500022</v>
      </c>
      <c r="K163">
        <f>('Input-Graph'!$N$6 - ((2*'Input-Graph'!A163/'Input-Graph'!$N$8) + 'Input-Graph'!$N$9))*'Input-Graph'!$N$7</f>
        <v>1499676</v>
      </c>
    </row>
    <row r="164" spans="1:11">
      <c r="A164" s="5">
        <f xml:space="preserve"> 'Input-Graph'!$K$16 + 'Input-Graph'!$K$22/'Input-Graph'!A164</f>
        <v>2754.1650919479353</v>
      </c>
      <c r="B164">
        <f xml:space="preserve"> SQRT('Input-Graph'!$K$16/(2*PI())) * 'Input-Graph'!$K$22 * EXP(J164/(2*'Input-Graph'!$K$16)) / ('Input-Graph'!A164*A164)</f>
        <v>0.71084870234469455</v>
      </c>
      <c r="C164">
        <f t="shared" si="12"/>
        <v>-2.5953451332370134</v>
      </c>
      <c r="D164">
        <f xml:space="preserve"> POWER('Input-Graph'!$K$16,1.5) * EXP(J164/(2*'Input-Graph'!$K$16)) / (A164*SQRT(2*PI()))</f>
        <v>2.4181218465847345</v>
      </c>
      <c r="E164">
        <f t="shared" si="13"/>
        <v>-0.17722328665227893</v>
      </c>
      <c r="F164" s="7">
        <f xml:space="preserve"> I164 * NORMDIST(-I164*SQRT(A164)/'Input-Graph'!$K$16,0,1,1)</f>
        <v>1.4000591020506756</v>
      </c>
      <c r="G164" s="7">
        <f xml:space="preserve"> - (  'Input-Graph'!$K$16*EXP(Intermediate!J164*Intermediate!A164/(2*'Input-Graph'!$K$16*'Input-Graph'!$K$16)  )/SQRT(2*PI()*Intermediate!A164)  )</f>
        <v>-1.6338782088090198</v>
      </c>
      <c r="H164">
        <f t="shared" si="14"/>
        <v>0.29980630893407145</v>
      </c>
      <c r="I164">
        <f>'Input-Graph'!$K$15 - 'Input-Graph'!$N$16/Intermediate!K164</f>
        <v>86.850500000000011</v>
      </c>
      <c r="J164">
        <f t="shared" si="11"/>
        <v>-7543.0093502500022</v>
      </c>
      <c r="K164">
        <f>('Input-Graph'!$N$6 - ((2*'Input-Graph'!A164/'Input-Graph'!$N$8) + 'Input-Graph'!$N$9))*'Input-Graph'!$N$7</f>
        <v>1499674</v>
      </c>
    </row>
    <row r="165" spans="1:11">
      <c r="A165" s="5">
        <f xml:space="preserve"> 'Input-Graph'!$K$16 + 'Input-Graph'!$K$22/'Input-Graph'!A165</f>
        <v>2750.3498523148246</v>
      </c>
      <c r="B165">
        <f xml:space="preserve"> SQRT('Input-Graph'!$K$16/(2*PI())) * 'Input-Graph'!$K$22 * EXP(J165/(2*'Input-Graph'!$K$16)) / ('Input-Graph'!A165*A165)</f>
        <v>0.70749432388298139</v>
      </c>
      <c r="C165">
        <f t="shared" si="12"/>
        <v>-2.5953451332370134</v>
      </c>
      <c r="D165">
        <f xml:space="preserve"> POWER('Input-Graph'!$K$16,1.5) * EXP(J165/(2*'Input-Graph'!$K$16)) / (A165*SQRT(2*PI()))</f>
        <v>2.4214762250464479</v>
      </c>
      <c r="E165">
        <f t="shared" si="13"/>
        <v>-0.17386890819056555</v>
      </c>
      <c r="F165" s="7">
        <f xml:space="preserve"> I165 * NORMDIST(-I165*SQRT(A165)/'Input-Graph'!$K$16,0,1,1)</f>
        <v>1.4052586219097094</v>
      </c>
      <c r="G165" s="7">
        <f xml:space="preserve"> - (  'Input-Graph'!$K$16*EXP(Intermediate!J165*Intermediate!A165/(2*'Input-Graph'!$K$16*'Input-Graph'!$K$16)  )/SQRT(2*PI()*Intermediate!A165)  )</f>
        <v>-1.6402123818854306</v>
      </c>
      <c r="H165">
        <f t="shared" si="14"/>
        <v>0.29867165571669463</v>
      </c>
      <c r="I165">
        <f>'Input-Graph'!$K$15 - 'Input-Graph'!$N$16/Intermediate!K165</f>
        <v>86.850500000000011</v>
      </c>
      <c r="J165">
        <f t="shared" si="11"/>
        <v>-7543.0093502500022</v>
      </c>
      <c r="K165">
        <f>('Input-Graph'!$N$6 - ((2*'Input-Graph'!A165/'Input-Graph'!$N$8) + 'Input-Graph'!$N$9))*'Input-Graph'!$N$7</f>
        <v>1499672</v>
      </c>
    </row>
    <row r="166" spans="1:11">
      <c r="A166" s="5">
        <f xml:space="preserve"> 'Input-Graph'!$K$16 + 'Input-Graph'!$K$22/'Input-Graph'!A166</f>
        <v>2746.5808580106</v>
      </c>
      <c r="B166">
        <f xml:space="preserve"> SQRT('Input-Graph'!$K$16/(2*PI())) * 'Input-Graph'!$K$22 * EXP(J166/(2*'Input-Graph'!$K$16)) / ('Input-Graph'!A166*A166)</f>
        <v>0.70417145426004768</v>
      </c>
      <c r="C166">
        <f t="shared" si="12"/>
        <v>-2.5953451332370134</v>
      </c>
      <c r="D166">
        <f xml:space="preserve"> POWER('Input-Graph'!$K$16,1.5) * EXP(J166/(2*'Input-Graph'!$K$16)) / (A166*SQRT(2*PI()))</f>
        <v>2.4247990946693818</v>
      </c>
      <c r="E166">
        <f t="shared" si="13"/>
        <v>-0.17054603856763162</v>
      </c>
      <c r="F166" s="7">
        <f xml:space="preserve"> I166 * NORMDIST(-I166*SQRT(A166)/'Input-Graph'!$K$16,0,1,1)</f>
        <v>1.4104149117576881</v>
      </c>
      <c r="G166" s="7">
        <f xml:space="preserve"> - (  'Input-Graph'!$K$16*EXP(Intermediate!J166*Intermediate!A166/(2*'Input-Graph'!$K$16*'Input-Graph'!$K$16)  )/SQRT(2*PI()*Intermediate!A166)  )</f>
        <v>-1.6464954436557566</v>
      </c>
      <c r="H166">
        <f t="shared" si="14"/>
        <v>0.29754488379434751</v>
      </c>
      <c r="I166">
        <f>'Input-Graph'!$K$15 - 'Input-Graph'!$N$16/Intermediate!K166</f>
        <v>86.850500000000011</v>
      </c>
      <c r="J166">
        <f t="shared" si="11"/>
        <v>-7543.0093502500022</v>
      </c>
      <c r="K166">
        <f>('Input-Graph'!$N$6 - ((2*'Input-Graph'!A166/'Input-Graph'!$N$8) + 'Input-Graph'!$N$9))*'Input-Graph'!$N$7</f>
        <v>1499670</v>
      </c>
    </row>
    <row r="167" spans="1:11">
      <c r="A167" s="5">
        <f xml:space="preserve"> 'Input-Graph'!$K$16 + 'Input-Graph'!$K$22/'Input-Graph'!A167</f>
        <v>2742.8572732763059</v>
      </c>
      <c r="B167">
        <f xml:space="preserve"> SQRT('Input-Graph'!$K$16/(2*PI())) * 'Input-Graph'!$K$22 * EXP(J167/(2*'Input-Graph'!$K$16)) / ('Input-Graph'!A167*A167)</f>
        <v>0.70087965159112664</v>
      </c>
      <c r="C167">
        <f t="shared" si="12"/>
        <v>-2.5953451332370134</v>
      </c>
      <c r="D167">
        <f xml:space="preserve"> POWER('Input-Graph'!$K$16,1.5) * EXP(J167/(2*'Input-Graph'!$K$16)) / (A167*SQRT(2*PI()))</f>
        <v>2.4280908973383024</v>
      </c>
      <c r="E167">
        <f t="shared" si="13"/>
        <v>-0.16725423589871102</v>
      </c>
      <c r="F167" s="7">
        <f xml:space="preserve"> I167 * NORMDIST(-I167*SQRT(A167)/'Input-Graph'!$K$16,0,1,1)</f>
        <v>1.4155284760649898</v>
      </c>
      <c r="G167" s="7">
        <f xml:space="preserve"> - (  'Input-Graph'!$K$16*EXP(Intermediate!J167*Intermediate!A167/(2*'Input-Graph'!$K$16*'Input-Graph'!$K$16)  )/SQRT(2*PI()*Intermediate!A167)  )</f>
        <v>-1.6527279685210203</v>
      </c>
      <c r="H167">
        <f t="shared" si="14"/>
        <v>0.29642592323638506</v>
      </c>
      <c r="I167">
        <f>'Input-Graph'!$K$15 - 'Input-Graph'!$N$16/Intermediate!K167</f>
        <v>86.850500000000011</v>
      </c>
      <c r="J167">
        <f t="shared" si="11"/>
        <v>-7543.0093502500022</v>
      </c>
      <c r="K167">
        <f>('Input-Graph'!$N$6 - ((2*'Input-Graph'!A167/'Input-Graph'!$N$8) + 'Input-Graph'!$N$9))*'Input-Graph'!$N$7</f>
        <v>1499668</v>
      </c>
    </row>
    <row r="168" spans="1:11">
      <c r="A168" s="5">
        <f xml:space="preserve"> 'Input-Graph'!$K$16 + 'Input-Graph'!$K$22/'Input-Graph'!A168</f>
        <v>2739.1782823711656</v>
      </c>
      <c r="B168">
        <f xml:space="preserve"> SQRT('Input-Graph'!$K$16/(2*PI())) * 'Input-Graph'!$K$22 * EXP(J168/(2*'Input-Graph'!$K$16)) / ('Input-Graph'!A168*A168)</f>
        <v>0.69761848221575107</v>
      </c>
      <c r="C168">
        <f t="shared" si="12"/>
        <v>-2.5953451332370134</v>
      </c>
      <c r="D168">
        <f xml:space="preserve"> POWER('Input-Graph'!$K$16,1.5) * EXP(J168/(2*'Input-Graph'!$K$16)) / (A168*SQRT(2*PI()))</f>
        <v>2.4313520667136781</v>
      </c>
      <c r="E168">
        <f t="shared" si="13"/>
        <v>-0.16399306652333534</v>
      </c>
      <c r="F168" s="7">
        <f xml:space="preserve"> I168 * NORMDIST(-I168*SQRT(A168)/'Input-Graph'!$K$16,0,1,1)</f>
        <v>1.4205998122816541</v>
      </c>
      <c r="G168" s="7">
        <f xml:space="preserve"> - (  'Input-Graph'!$K$16*EXP(Intermediate!J168*Intermediate!A168/(2*'Input-Graph'!$K$16*'Input-Graph'!$K$16)  )/SQRT(2*PI()*Intermediate!A168)  )</f>
        <v>-1.6589105233367714</v>
      </c>
      <c r="H168">
        <f t="shared" si="14"/>
        <v>0.29531470463729859</v>
      </c>
      <c r="I168">
        <f>'Input-Graph'!$K$15 - 'Input-Graph'!$N$16/Intermediate!K168</f>
        <v>86.850500000000011</v>
      </c>
      <c r="J168">
        <f t="shared" si="11"/>
        <v>-7543.0093502500022</v>
      </c>
      <c r="K168">
        <f>('Input-Graph'!$N$6 - ((2*'Input-Graph'!A168/'Input-Graph'!$N$8) + 'Input-Graph'!$N$9))*'Input-Graph'!$N$7</f>
        <v>1499666</v>
      </c>
    </row>
    <row r="169" spans="1:11">
      <c r="A169" s="5">
        <f xml:space="preserve"> 'Input-Graph'!$K$16 + 'Input-Graph'!$K$22/'Input-Graph'!A169</f>
        <v>2735.5430889768004</v>
      </c>
      <c r="B169">
        <f xml:space="preserve"> SQRT('Input-Graph'!$K$16/(2*PI())) * 'Input-Graph'!$K$22 * EXP(J169/(2*'Input-Graph'!$K$16)) / ('Input-Graph'!A169*A169)</f>
        <v>0.6943875205073029</v>
      </c>
      <c r="C169">
        <f t="shared" si="12"/>
        <v>-2.5953451332370134</v>
      </c>
      <c r="D169">
        <f xml:space="preserve"> POWER('Input-Graph'!$K$16,1.5) * EXP(J169/(2*'Input-Graph'!$K$16)) / (A169*SQRT(2*PI()))</f>
        <v>2.4345830284221259</v>
      </c>
      <c r="E169">
        <f t="shared" si="13"/>
        <v>-0.16076210481488751</v>
      </c>
      <c r="F169" s="7">
        <f xml:space="preserve"> I169 * NORMDIST(-I169*SQRT(A169)/'Input-Graph'!$K$16,0,1,1)</f>
        <v>1.4256294109330532</v>
      </c>
      <c r="G169" s="7">
        <f xml:space="preserve"> - (  'Input-Graph'!$K$16*EXP(Intermediate!J169*Intermediate!A169/(2*'Input-Graph'!$K$16*'Input-Graph'!$K$16)  )/SQRT(2*PI()*Intermediate!A169)  )</f>
        <v>-1.6650436675029134</v>
      </c>
      <c r="H169">
        <f t="shared" si="14"/>
        <v>0.29421115912255513</v>
      </c>
      <c r="I169">
        <f>'Input-Graph'!$K$15 - 'Input-Graph'!$N$16/Intermediate!K169</f>
        <v>86.850500000000011</v>
      </c>
      <c r="J169">
        <f t="shared" si="11"/>
        <v>-7543.0093502500022</v>
      </c>
      <c r="K169">
        <f>('Input-Graph'!$N$6 - ((2*'Input-Graph'!A169/'Input-Graph'!$N$8) + 'Input-Graph'!$N$9))*'Input-Graph'!$N$7</f>
        <v>1499664</v>
      </c>
    </row>
    <row r="170" spans="1:11">
      <c r="A170" s="5">
        <f xml:space="preserve"> 'Input-Graph'!$K$16 + 'Input-Graph'!$K$22/'Input-Graph'!A170</f>
        <v>2731.950915622605</v>
      </c>
      <c r="B170">
        <f xml:space="preserve"> SQRT('Input-Graph'!$K$16/(2*PI())) * 'Input-Graph'!$K$22 * EXP(J170/(2*'Input-Graph'!$K$16)) / ('Input-Graph'!A170*A170)</f>
        <v>0.69118634868783024</v>
      </c>
      <c r="C170">
        <f t="shared" si="12"/>
        <v>-2.5953451332370134</v>
      </c>
      <c r="D170">
        <f xml:space="preserve"> POWER('Input-Graph'!$K$16,1.5) * EXP(J170/(2*'Input-Graph'!$K$16)) / (A170*SQRT(2*PI()))</f>
        <v>2.437784200241599</v>
      </c>
      <c r="E170">
        <f t="shared" si="13"/>
        <v>-0.1575609329954144</v>
      </c>
      <c r="F170" s="7">
        <f xml:space="preserve"> I170 * NORMDIST(-I170*SQRT(A170)/'Input-Graph'!$K$16,0,1,1)</f>
        <v>1.4306177557153603</v>
      </c>
      <c r="G170" s="7">
        <f xml:space="preserve"> - (  'Input-Graph'!$K$16*EXP(Intermediate!J170*Intermediate!A170/(2*'Input-Graph'!$K$16*'Input-Graph'!$K$16)  )/SQRT(2*PI()*Intermediate!A170)  )</f>
        <v>-1.6711279530537331</v>
      </c>
      <c r="H170">
        <f t="shared" si="14"/>
        <v>0.29311521835404308</v>
      </c>
      <c r="I170">
        <f>'Input-Graph'!$K$15 - 'Input-Graph'!$N$16/Intermediate!K170</f>
        <v>86.850500000000011</v>
      </c>
      <c r="J170">
        <f t="shared" si="11"/>
        <v>-7543.0093502500022</v>
      </c>
      <c r="K170">
        <f>('Input-Graph'!$N$6 - ((2*'Input-Graph'!A170/'Input-Graph'!$N$8) + 'Input-Graph'!$N$9))*'Input-Graph'!$N$7</f>
        <v>1499662</v>
      </c>
    </row>
    <row r="171" spans="1:11">
      <c r="A171" s="5">
        <f xml:space="preserve"> 'Input-Graph'!$K$16 + 'Input-Graph'!$K$22/'Input-Graph'!A171</f>
        <v>2728.4010031314001</v>
      </c>
      <c r="B171">
        <f xml:space="preserve"> SQRT('Input-Graph'!$K$16/(2*PI())) * 'Input-Graph'!$K$22 * EXP(J171/(2*'Input-Graph'!$K$16)) / ('Input-Graph'!A171*A171)</f>
        <v>0.68801455664796252</v>
      </c>
      <c r="C171">
        <f t="shared" si="12"/>
        <v>-2.5953451332370134</v>
      </c>
      <c r="D171">
        <f xml:space="preserve"> POWER('Input-Graph'!$K$16,1.5) * EXP(J171/(2*'Input-Graph'!$K$16)) / (A171*SQRT(2*PI()))</f>
        <v>2.4409559922814665</v>
      </c>
      <c r="E171">
        <f t="shared" si="13"/>
        <v>-0.1543891409555469</v>
      </c>
      <c r="F171" s="7">
        <f xml:space="preserve"> I171 * NORMDIST(-I171*SQRT(A171)/'Input-Graph'!$K$16,0,1,1)</f>
        <v>1.4355653235903438</v>
      </c>
      <c r="G171" s="7">
        <f xml:space="preserve"> - (  'Input-Graph'!$K$16*EXP(Intermediate!J171*Intermediate!A171/(2*'Input-Graph'!$K$16*'Input-Graph'!$K$16)  )/SQRT(2*PI()*Intermediate!A171)  )</f>
        <v>-1.6771639247480388</v>
      </c>
      <c r="H171">
        <f t="shared" si="14"/>
        <v>0.29202681453472068</v>
      </c>
      <c r="I171">
        <f>'Input-Graph'!$K$15 - 'Input-Graph'!$N$16/Intermediate!K171</f>
        <v>86.850500000000011</v>
      </c>
      <c r="J171">
        <f t="shared" si="11"/>
        <v>-7543.0093502500022</v>
      </c>
      <c r="K171">
        <f>('Input-Graph'!$N$6 - ((2*'Input-Graph'!A171/'Input-Graph'!$N$8) + 'Input-Graph'!$N$9))*'Input-Graph'!$N$7</f>
        <v>1499660</v>
      </c>
    </row>
    <row r="172" spans="1:11">
      <c r="A172" s="5">
        <f xml:space="preserve"> 'Input-Graph'!$K$16 + 'Input-Graph'!$K$22/'Input-Graph'!A172</f>
        <v>2724.892610084537</v>
      </c>
      <c r="B172">
        <f xml:space="preserve"> SQRT('Input-Graph'!$K$16/(2*PI())) * 'Input-Graph'!$K$22 * EXP(J172/(2*'Input-Graph'!$K$16)) / ('Input-Graph'!A172*A172)</f>
        <v>0.68487174177176324</v>
      </c>
      <c r="C172">
        <f t="shared" si="12"/>
        <v>-2.5953451332370134</v>
      </c>
      <c r="D172">
        <f xml:space="preserve"> POWER('Input-Graph'!$K$16,1.5) * EXP(J172/(2*'Input-Graph'!$K$16)) / (A172*SQRT(2*PI()))</f>
        <v>2.4440988071576659</v>
      </c>
      <c r="E172">
        <f t="shared" si="13"/>
        <v>-0.15124632607934752</v>
      </c>
      <c r="F172" s="7">
        <f xml:space="preserve"> I172 * NORMDIST(-I172*SQRT(A172)/'Input-Graph'!$K$16,0,1,1)</f>
        <v>1.4404725848797082</v>
      </c>
      <c r="G172" s="7">
        <f xml:space="preserve"> - (  'Input-Graph'!$K$16*EXP(Intermediate!J172*Intermediate!A172/(2*'Input-Graph'!$K$16*'Input-Graph'!$K$16)  )/SQRT(2*PI()*Intermediate!A172)  )</f>
        <v>-1.6831521201593029</v>
      </c>
      <c r="H172">
        <f t="shared" si="14"/>
        <v>0.29094588041282088</v>
      </c>
      <c r="I172">
        <f>'Input-Graph'!$K$15 - 'Input-Graph'!$N$16/Intermediate!K172</f>
        <v>86.850500000000011</v>
      </c>
      <c r="J172">
        <f t="shared" si="11"/>
        <v>-7543.0093502500022</v>
      </c>
      <c r="K172">
        <f>('Input-Graph'!$N$6 - ((2*'Input-Graph'!A172/'Input-Graph'!$N$8) + 'Input-Graph'!$N$9))*'Input-Graph'!$N$7</f>
        <v>1499658</v>
      </c>
    </row>
    <row r="173" spans="1:11">
      <c r="A173" s="5">
        <f xml:space="preserve"> 'Input-Graph'!$K$16 + 'Input-Graph'!$K$22/'Input-Graph'!A173</f>
        <v>2721.4250123056609</v>
      </c>
      <c r="B173">
        <f xml:space="preserve"> SQRT('Input-Graph'!$K$16/(2*PI())) * 'Input-Graph'!$K$22 * EXP(J173/(2*'Input-Graph'!$K$16)) / ('Input-Graph'!A173*A173)</f>
        <v>0.68175750876635921</v>
      </c>
      <c r="C173">
        <f t="shared" si="12"/>
        <v>-2.5953451332370134</v>
      </c>
      <c r="D173">
        <f xml:space="preserve"> POWER('Input-Graph'!$K$16,1.5) * EXP(J173/(2*'Input-Graph'!$K$16)) / (A173*SQRT(2*PI()))</f>
        <v>2.4472130401630698</v>
      </c>
      <c r="E173">
        <f t="shared" si="13"/>
        <v>-0.14813209307394359</v>
      </c>
      <c r="F173" s="7">
        <f xml:space="preserve"> I173 * NORMDIST(-I173*SQRT(A173)/'Input-Graph'!$K$16,0,1,1)</f>
        <v>1.4453400033587012</v>
      </c>
      <c r="G173" s="7">
        <f xml:space="preserve"> - (  'Input-Graph'!$K$16*EXP(Intermediate!J173*Intermediate!A173/(2*'Input-Graph'!$K$16*'Input-Graph'!$K$16)  )/SQRT(2*PI()*Intermediate!A173)  )</f>
        <v>-1.6890930697657203</v>
      </c>
      <c r="H173">
        <f t="shared" si="14"/>
        <v>0.28987234928539651</v>
      </c>
      <c r="I173">
        <f>'Input-Graph'!$K$15 - 'Input-Graph'!$N$16/Intermediate!K173</f>
        <v>86.850500000000011</v>
      </c>
      <c r="J173">
        <f t="shared" si="11"/>
        <v>-7543.0093502500022</v>
      </c>
      <c r="K173">
        <f>('Input-Graph'!$N$6 - ((2*'Input-Graph'!A173/'Input-Graph'!$N$8) + 'Input-Graph'!$N$9))*'Input-Graph'!$N$7</f>
        <v>1499656</v>
      </c>
    </row>
    <row r="174" spans="1:11">
      <c r="A174" s="5">
        <f xml:space="preserve"> 'Input-Graph'!$K$16 + 'Input-Graph'!$K$22/'Input-Graph'!A174</f>
        <v>2717.9975023623783</v>
      </c>
      <c r="B174">
        <f xml:space="preserve"> SQRT('Input-Graph'!$K$16/(2*PI())) * 'Input-Graph'!$K$22 * EXP(J174/(2*'Input-Graph'!$K$16)) / ('Input-Graph'!A174*A174)</f>
        <v>0.67867146949619839</v>
      </c>
      <c r="C174">
        <f t="shared" si="12"/>
        <v>-2.5953451332370134</v>
      </c>
      <c r="D174">
        <f xml:space="preserve"> POWER('Input-Graph'!$K$16,1.5) * EXP(J174/(2*'Input-Graph'!$K$16)) / (A174*SQRT(2*PI()))</f>
        <v>2.4502990794332304</v>
      </c>
      <c r="E174">
        <f t="shared" si="13"/>
        <v>-0.14504605380378299</v>
      </c>
      <c r="F174" s="7">
        <f xml:space="preserve"> I174 * NORMDIST(-I174*SQRT(A174)/'Input-Graph'!$K$16,0,1,1)</f>
        <v>1.4501680363490186</v>
      </c>
      <c r="G174" s="7">
        <f xml:space="preserve"> - (  'Input-Graph'!$K$16*EXP(Intermediate!J174*Intermediate!A174/(2*'Input-Graph'!$K$16*'Input-Graph'!$K$16)  )/SQRT(2*PI()*Intermediate!A174)  )</f>
        <v>-1.6949872970401096</v>
      </c>
      <c r="H174">
        <f t="shared" si="14"/>
        <v>0.28880615500132434</v>
      </c>
      <c r="I174">
        <f>'Input-Graph'!$K$15 - 'Input-Graph'!$N$16/Intermediate!K174</f>
        <v>86.850500000000011</v>
      </c>
      <c r="J174">
        <f t="shared" si="11"/>
        <v>-7543.0093502500022</v>
      </c>
      <c r="K174">
        <f>('Input-Graph'!$N$6 - ((2*'Input-Graph'!A174/'Input-Graph'!$N$8) + 'Input-Graph'!$N$9))*'Input-Graph'!$N$7</f>
        <v>1499654</v>
      </c>
    </row>
    <row r="175" spans="1:11">
      <c r="A175" s="5">
        <f xml:space="preserve"> 'Input-Graph'!$K$16 + 'Input-Graph'!$K$22/'Input-Graph'!A175</f>
        <v>2714.6093890851107</v>
      </c>
      <c r="B175">
        <f xml:space="preserve"> SQRT('Input-Graph'!$K$16/(2*PI())) * 'Input-Graph'!$K$22 * EXP(J175/(2*'Input-Graph'!$K$16)) / ('Input-Graph'!A175*A175)</f>
        <v>0.67561324282178814</v>
      </c>
      <c r="C175">
        <f t="shared" si="12"/>
        <v>-2.5953451332370134</v>
      </c>
      <c r="D175">
        <f xml:space="preserve"> POWER('Input-Graph'!$K$16,1.5) * EXP(J175/(2*'Input-Graph'!$K$16)) / (A175*SQRT(2*PI()))</f>
        <v>2.453357306107641</v>
      </c>
      <c r="E175">
        <f t="shared" si="13"/>
        <v>-0.14198782712937241</v>
      </c>
      <c r="F175" s="7">
        <f xml:space="preserve"> I175 * NORMDIST(-I175*SQRT(A175)/'Input-Graph'!$K$16,0,1,1)</f>
        <v>1.4549571348109558</v>
      </c>
      <c r="G175" s="7">
        <f xml:space="preserve"> - (  'Input-Graph'!$K$16*EXP(Intermediate!J175*Intermediate!A175/(2*'Input-Graph'!$K$16*'Input-Graph'!$K$16)  )/SQRT(2*PI()*Intermediate!A175)  )</f>
        <v>-1.7008353185395615</v>
      </c>
      <c r="H175">
        <f t="shared" si="14"/>
        <v>0.28774723196380991</v>
      </c>
      <c r="I175">
        <f>'Input-Graph'!$K$15 - 'Input-Graph'!$N$16/Intermediate!K175</f>
        <v>86.850500000000011</v>
      </c>
      <c r="J175">
        <f t="shared" si="11"/>
        <v>-7543.0093502500022</v>
      </c>
      <c r="K175">
        <f>('Input-Graph'!$N$6 - ((2*'Input-Graph'!A175/'Input-Graph'!$N$8) + 'Input-Graph'!$N$9))*'Input-Graph'!$N$7</f>
        <v>1499652</v>
      </c>
    </row>
    <row r="176" spans="1:11">
      <c r="A176" s="5">
        <f xml:space="preserve"> 'Input-Graph'!$K$16 + 'Input-Graph'!$K$22/'Input-Graph'!A176</f>
        <v>2711.2599971024401</v>
      </c>
      <c r="B176">
        <f xml:space="preserve"> SQRT('Input-Graph'!$K$16/(2*PI())) * 'Input-Graph'!$K$22 * EXP(J176/(2*'Input-Graph'!$K$16)) / ('Input-Graph'!A176*A176)</f>
        <v>0.67258245444277454</v>
      </c>
      <c r="C176">
        <f t="shared" si="12"/>
        <v>-2.5953451332370134</v>
      </c>
      <c r="D176">
        <f xml:space="preserve"> POWER('Input-Graph'!$K$16,1.5) * EXP(J176/(2*'Input-Graph'!$K$16)) / (A176*SQRT(2*PI()))</f>
        <v>2.4563880944866545</v>
      </c>
      <c r="E176">
        <f t="shared" si="13"/>
        <v>-0.13895703875035892</v>
      </c>
      <c r="F176" s="7">
        <f xml:space="preserve"> I176 * NORMDIST(-I176*SQRT(A176)/'Input-Graph'!$K$16,0,1,1)</f>
        <v>1.4597077434349999</v>
      </c>
      <c r="G176" s="7">
        <f xml:space="preserve"> - (  'Input-Graph'!$K$16*EXP(Intermediate!J176*Intermediate!A176/(2*'Input-Graph'!$K$16*'Input-Graph'!$K$16)  )/SQRT(2*PI()*Intermediate!A176)  )</f>
        <v>-1.7066376439947861</v>
      </c>
      <c r="H176">
        <f t="shared" si="14"/>
        <v>0.28669551513262936</v>
      </c>
      <c r="I176">
        <f>'Input-Graph'!$K$15 - 'Input-Graph'!$N$16/Intermediate!K176</f>
        <v>86.850500000000011</v>
      </c>
      <c r="J176">
        <f t="shared" si="11"/>
        <v>-7543.0093502500022</v>
      </c>
      <c r="K176">
        <f>('Input-Graph'!$N$6 - ((2*'Input-Graph'!A176/'Input-Graph'!$N$8) + 'Input-Graph'!$N$9))*'Input-Graph'!$N$7</f>
        <v>1499650</v>
      </c>
    </row>
    <row r="177" spans="1:11">
      <c r="A177" s="5">
        <f xml:space="preserve"> 'Input-Graph'!$K$16 + 'Input-Graph'!$K$22/'Input-Graph'!A177</f>
        <v>2707.9486663923003</v>
      </c>
      <c r="B177">
        <f xml:space="preserve"> SQRT('Input-Graph'!$K$16/(2*PI())) * 'Input-Graph'!$K$22 * EXP(J177/(2*'Input-Graph'!$K$16)) / ('Input-Graph'!A177*A177)</f>
        <v>0.66957873674522583</v>
      </c>
      <c r="C177">
        <f t="shared" si="12"/>
        <v>-2.5953451332370134</v>
      </c>
      <c r="D177">
        <f xml:space="preserve"> POWER('Input-Graph'!$K$16,1.5) * EXP(J177/(2*'Input-Graph'!$K$16)) / (A177*SQRT(2*PI()))</f>
        <v>2.4593918121842031</v>
      </c>
      <c r="E177">
        <f t="shared" si="13"/>
        <v>-0.13595332105281033</v>
      </c>
      <c r="F177" s="7">
        <f xml:space="preserve"> I177 * NORMDIST(-I177*SQRT(A177)/'Input-Graph'!$K$16,0,1,1)</f>
        <v>1.4644203007322274</v>
      </c>
      <c r="G177" s="7">
        <f xml:space="preserve"> - (  'Input-Graph'!$K$16*EXP(Intermediate!J177*Intermediate!A177/(2*'Input-Graph'!$K$16*'Input-Graph'!$K$16)  )/SQRT(2*PI()*Intermediate!A177)  )</f>
        <v>-1.7123947763990783</v>
      </c>
      <c r="H177">
        <f t="shared" si="14"/>
        <v>0.28565094002556468</v>
      </c>
      <c r="I177">
        <f>'Input-Graph'!$K$15 - 'Input-Graph'!$N$16/Intermediate!K177</f>
        <v>86.850500000000011</v>
      </c>
      <c r="J177">
        <f t="shared" si="11"/>
        <v>-7543.0093502500022</v>
      </c>
      <c r="K177">
        <f>('Input-Graph'!$N$6 - ((2*'Input-Graph'!A177/'Input-Graph'!$N$8) + 'Input-Graph'!$N$9))*'Input-Graph'!$N$7</f>
        <v>1499648</v>
      </c>
    </row>
    <row r="178" spans="1:11">
      <c r="A178" s="5">
        <f xml:space="preserve"> 'Input-Graph'!$K$16 + 'Input-Graph'!$K$22/'Input-Graph'!A178</f>
        <v>2704.6747518483767</v>
      </c>
      <c r="B178">
        <f xml:space="preserve"> SQRT('Input-Graph'!$K$16/(2*PI())) * 'Input-Graph'!$K$22 * EXP(J178/(2*'Input-Graph'!$K$16)) / ('Input-Graph'!A178*A178)</f>
        <v>0.66660172865299072</v>
      </c>
      <c r="C178">
        <f t="shared" si="12"/>
        <v>-2.5953451332370134</v>
      </c>
      <c r="D178">
        <f xml:space="preserve"> POWER('Input-Graph'!$K$16,1.5) * EXP(J178/(2*'Input-Graph'!$K$16)) / (A178*SQRT(2*PI()))</f>
        <v>2.4623688202764384</v>
      </c>
      <c r="E178">
        <f t="shared" si="13"/>
        <v>-0.13297631296057499</v>
      </c>
      <c r="F178" s="7">
        <f xml:space="preserve"> I178 * NORMDIST(-I178*SQRT(A178)/'Input-Graph'!$K$16,0,1,1)</f>
        <v>1.4690952391241612</v>
      </c>
      <c r="G178" s="7">
        <f xml:space="preserve"> - (  'Input-Graph'!$K$16*EXP(Intermediate!J178*Intermediate!A178/(2*'Input-Graph'!$K$16*'Input-Graph'!$K$16)  )/SQRT(2*PI()*Intermediate!A178)  )</f>
        <v>-1.7181072120968577</v>
      </c>
      <c r="H178">
        <f t="shared" si="14"/>
        <v>0.28461344271971933</v>
      </c>
      <c r="I178">
        <f>'Input-Graph'!$K$15 - 'Input-Graph'!$N$16/Intermediate!K178</f>
        <v>86.850500000000011</v>
      </c>
      <c r="J178">
        <f t="shared" si="11"/>
        <v>-7543.0093502500022</v>
      </c>
      <c r="K178">
        <f>('Input-Graph'!$N$6 - ((2*'Input-Graph'!A178/'Input-Graph'!$N$8) + 'Input-Graph'!$N$9))*'Input-Graph'!$N$7</f>
        <v>1499646</v>
      </c>
    </row>
    <row r="179" spans="1:11">
      <c r="A179" s="5">
        <f xml:space="preserve"> 'Input-Graph'!$K$16 + 'Input-Graph'!$K$22/'Input-Graph'!A179</f>
        <v>2701.4376228611263</v>
      </c>
      <c r="B179">
        <f xml:space="preserve"> SQRT('Input-Graph'!$K$16/(2*PI())) * 'Input-Graph'!$K$22 * EXP(J179/(2*'Input-Graph'!$K$16)) / ('Input-Graph'!A179*A179)</f>
        <v>0.66365107548300328</v>
      </c>
      <c r="C179">
        <f t="shared" si="12"/>
        <v>-2.5953451332370134</v>
      </c>
      <c r="D179">
        <f xml:space="preserve"> POWER('Input-Graph'!$K$16,1.5) * EXP(J179/(2*'Input-Graph'!$K$16)) / (A179*SQRT(2*PI()))</f>
        <v>2.4653194734464257</v>
      </c>
      <c r="E179">
        <f t="shared" si="13"/>
        <v>-0.13002565979058778</v>
      </c>
      <c r="F179" s="7">
        <f xml:space="preserve"> I179 * NORMDIST(-I179*SQRT(A179)/'Input-Graph'!$K$16,0,1,1)</f>
        <v>1.473732985031643</v>
      </c>
      <c r="G179" s="7">
        <f xml:space="preserve"> - (  'Input-Graph'!$K$16*EXP(Intermediate!J179*Intermediate!A179/(2*'Input-Graph'!$K$16*'Input-Graph'!$K$16)  )/SQRT(2*PI()*Intermediate!A179)  )</f>
        <v>-1.7237754408717132</v>
      </c>
      <c r="H179">
        <f t="shared" si="14"/>
        <v>0.28358295985234516</v>
      </c>
      <c r="I179">
        <f>'Input-Graph'!$K$15 - 'Input-Graph'!$N$16/Intermediate!K179</f>
        <v>86.850500000000011</v>
      </c>
      <c r="J179">
        <f t="shared" si="11"/>
        <v>-7543.0093502500022</v>
      </c>
      <c r="K179">
        <f>('Input-Graph'!$N$6 - ((2*'Input-Graph'!A179/'Input-Graph'!$N$8) + 'Input-Graph'!$N$9))*'Input-Graph'!$N$7</f>
        <v>1499644</v>
      </c>
    </row>
    <row r="180" spans="1:11">
      <c r="A180" s="5">
        <f xml:space="preserve"> 'Input-Graph'!$K$16 + 'Input-Graph'!$K$22/'Input-Graph'!A180</f>
        <v>2698.2366629128396</v>
      </c>
      <c r="B180">
        <f xml:space="preserve"> SQRT('Input-Graph'!$K$16/(2*PI())) * 'Input-Graph'!$K$22 * EXP(J180/(2*'Input-Graph'!$K$16)) / ('Input-Graph'!A180*A180)</f>
        <v>0.6607264288044149</v>
      </c>
      <c r="C180">
        <f t="shared" si="12"/>
        <v>-2.5953451332370134</v>
      </c>
      <c r="D180">
        <f xml:space="preserve"> POWER('Input-Graph'!$K$16,1.5) * EXP(J180/(2*'Input-Graph'!$K$16)) / (A180*SQRT(2*PI()))</f>
        <v>2.4682441201250138</v>
      </c>
      <c r="E180">
        <f t="shared" si="13"/>
        <v>-0.12710101311199962</v>
      </c>
      <c r="F180" s="7">
        <f xml:space="preserve"> I180 * NORMDIST(-I180*SQRT(A180)/'Input-Graph'!$K$16,0,1,1)</f>
        <v>1.478333958962802</v>
      </c>
      <c r="G180" s="7">
        <f xml:space="preserve"> - (  'Input-Graph'!$K$16*EXP(Intermediate!J180*Intermediate!A180/(2*'Input-Graph'!$K$16*'Input-Graph'!$K$16)  )/SQRT(2*PI()*Intermediate!A180)  )</f>
        <v>-1.7293999460339056</v>
      </c>
      <c r="H180">
        <f t="shared" si="14"/>
        <v>0.28255942862131156</v>
      </c>
      <c r="I180">
        <f>'Input-Graph'!$K$15 - 'Input-Graph'!$N$16/Intermediate!K180</f>
        <v>86.850500000000011</v>
      </c>
      <c r="J180">
        <f t="shared" si="11"/>
        <v>-7543.0093502500022</v>
      </c>
      <c r="K180">
        <f>('Input-Graph'!$N$6 - ((2*'Input-Graph'!A180/'Input-Graph'!$N$8) + 'Input-Graph'!$N$9))*'Input-Graph'!$N$7</f>
        <v>1499642</v>
      </c>
    </row>
    <row r="181" spans="1:11">
      <c r="A181" s="5">
        <f xml:space="preserve"> 'Input-Graph'!$K$16 + 'Input-Graph'!$K$22/'Input-Graph'!A181</f>
        <v>2695.0712691862004</v>
      </c>
      <c r="B181">
        <f xml:space="preserve"> SQRT('Input-Graph'!$K$16/(2*PI())) * 'Input-Graph'!$K$22 * EXP(J181/(2*'Input-Graph'!$K$16)) / ('Input-Graph'!A181*A181)</f>
        <v>0.65782744630143397</v>
      </c>
      <c r="C181">
        <f t="shared" si="12"/>
        <v>-2.5953451332370134</v>
      </c>
      <c r="D181">
        <f xml:space="preserve"> POWER('Input-Graph'!$K$16,1.5) * EXP(J181/(2*'Input-Graph'!$K$16)) / (A181*SQRT(2*PI()))</f>
        <v>2.4711431026279951</v>
      </c>
      <c r="E181">
        <f t="shared" si="13"/>
        <v>-0.12420203060901835</v>
      </c>
      <c r="F181" s="7">
        <f xml:space="preserve"> I181 * NORMDIST(-I181*SQRT(A181)/'Input-Graph'!$K$16,0,1,1)</f>
        <v>1.4828985755999409</v>
      </c>
      <c r="G181" s="7">
        <f xml:space="preserve"> - (  'Input-Graph'!$K$16*EXP(Intermediate!J181*Intermediate!A181/(2*'Input-Graph'!$K$16*'Input-Graph'!$K$16)  )/SQRT(2*PI()*Intermediate!A181)  )</f>
        <v>-1.7349812045072983</v>
      </c>
      <c r="H181">
        <f t="shared" si="14"/>
        <v>0.28154278678505817</v>
      </c>
      <c r="I181">
        <f>'Input-Graph'!$K$15 - 'Input-Graph'!$N$16/Intermediate!K181</f>
        <v>86.850500000000011</v>
      </c>
      <c r="J181">
        <f t="shared" si="11"/>
        <v>-7543.0093502500022</v>
      </c>
      <c r="K181">
        <f>('Input-Graph'!$N$6 - ((2*'Input-Graph'!A181/'Input-Graph'!$N$8) + 'Input-Graph'!$N$9))*'Input-Graph'!$N$7</f>
        <v>1499640</v>
      </c>
    </row>
    <row r="182" spans="1:11">
      <c r="A182" s="5">
        <f xml:space="preserve"> 'Input-Graph'!$K$16 + 'Input-Graph'!$K$22/'Input-Graph'!A182</f>
        <v>2691.9408521858222</v>
      </c>
      <c r="B182">
        <f xml:space="preserve"> SQRT('Input-Graph'!$K$16/(2*PI())) * 'Input-Graph'!$K$22 * EXP(J182/(2*'Input-Graph'!$K$16)) / ('Input-Graph'!A182*A182)</f>
        <v>0.65495379163976053</v>
      </c>
      <c r="C182">
        <f t="shared" si="12"/>
        <v>-2.5953451332370134</v>
      </c>
      <c r="D182">
        <f xml:space="preserve"> POWER('Input-Graph'!$K$16,1.5) * EXP(J182/(2*'Input-Graph'!$K$16)) / (A182*SQRT(2*PI()))</f>
        <v>2.474016757289669</v>
      </c>
      <c r="E182">
        <f t="shared" si="13"/>
        <v>-0.12132837594734447</v>
      </c>
      <c r="F182" s="7">
        <f xml:space="preserve"> I182 * NORMDIST(-I182*SQRT(A182)/'Input-Graph'!$K$16,0,1,1)</f>
        <v>1.4874272438858058</v>
      </c>
      <c r="G182" s="7">
        <f xml:space="preserve"> - (  'Input-Graph'!$K$16*EXP(Intermediate!J182*Intermediate!A182/(2*'Input-Graph'!$K$16*'Input-Graph'!$K$16)  )/SQRT(2*PI()*Intermediate!A182)  )</f>
        <v>-1.7405196869156541</v>
      </c>
      <c r="H182">
        <f t="shared" si="14"/>
        <v>0.28053297266256783</v>
      </c>
      <c r="I182">
        <f>'Input-Graph'!$K$15 - 'Input-Graph'!$N$16/Intermediate!K182</f>
        <v>86.850500000000011</v>
      </c>
      <c r="J182">
        <f t="shared" si="11"/>
        <v>-7543.0093502500022</v>
      </c>
      <c r="K182">
        <f>('Input-Graph'!$N$6 - ((2*'Input-Graph'!A182/'Input-Graph'!$N$8) + 'Input-Graph'!$N$9))*'Input-Graph'!$N$7</f>
        <v>1499638</v>
      </c>
    </row>
    <row r="183" spans="1:11">
      <c r="A183" s="5">
        <f xml:space="preserve"> 'Input-Graph'!$K$16 + 'Input-Graph'!$K$22/'Input-Graph'!A183</f>
        <v>2688.844835372262</v>
      </c>
      <c r="B183">
        <f xml:space="preserve"> SQRT('Input-Graph'!$K$16/(2*PI())) * 'Input-Graph'!$K$22 * EXP(J183/(2*'Input-Graph'!$K$16)) / ('Input-Graph'!A183*A183)</f>
        <v>0.65210513433650663</v>
      </c>
      <c r="C183">
        <f t="shared" si="12"/>
        <v>-2.5953451332370134</v>
      </c>
      <c r="D183">
        <f xml:space="preserve"> POWER('Input-Graph'!$K$16,1.5) * EXP(J183/(2*'Input-Graph'!$K$16)) / (A183*SQRT(2*PI()))</f>
        <v>2.4768654145929228</v>
      </c>
      <c r="E183">
        <f t="shared" si="13"/>
        <v>-0.11847971864409068</v>
      </c>
      <c r="F183" s="7">
        <f xml:space="preserve"> I183 * NORMDIST(-I183*SQRT(A183)/'Input-Graph'!$K$16,0,1,1)</f>
        <v>1.4919203671085846</v>
      </c>
      <c r="G183" s="7">
        <f xml:space="preserve"> - (  'Input-Graph'!$K$16*EXP(Intermediate!J183*Intermediate!A183/(2*'Input-Graph'!$K$16*'Input-Graph'!$K$16)  )/SQRT(2*PI()*Intermediate!A183)  )</f>
        <v>-1.7460158576682656</v>
      </c>
      <c r="H183">
        <f t="shared" si="14"/>
        <v>0.279529925132735</v>
      </c>
      <c r="I183">
        <f>'Input-Graph'!$K$15 - 'Input-Graph'!$N$16/Intermediate!K183</f>
        <v>86.850500000000011</v>
      </c>
      <c r="J183">
        <f t="shared" si="11"/>
        <v>-7543.0093502500022</v>
      </c>
      <c r="K183">
        <f>('Input-Graph'!$N$6 - ((2*'Input-Graph'!A183/'Input-Graph'!$N$8) + 'Input-Graph'!$N$9))*'Input-Graph'!$N$7</f>
        <v>1499636</v>
      </c>
    </row>
    <row r="184" spans="1:11">
      <c r="A184" s="5">
        <f xml:space="preserve"> 'Input-Graph'!$K$16 + 'Input-Graph'!$K$22/'Input-Graph'!A184</f>
        <v>2685.7826548080302</v>
      </c>
      <c r="B184">
        <f xml:space="preserve"> SQRT('Input-Graph'!$K$16/(2*PI())) * 'Input-Graph'!$K$22 * EXP(J184/(2*'Input-Graph'!$K$16)) / ('Input-Graph'!A184*A184)</f>
        <v>0.64928114963349759</v>
      </c>
      <c r="C184">
        <f t="shared" si="12"/>
        <v>-2.5953451332370134</v>
      </c>
      <c r="D184">
        <f xml:space="preserve"> POWER('Input-Graph'!$K$16,1.5) * EXP(J184/(2*'Input-Graph'!$K$16)) / (A184*SQRT(2*PI()))</f>
        <v>2.4796893992959315</v>
      </c>
      <c r="E184">
        <f t="shared" si="13"/>
        <v>-0.11565573394108197</v>
      </c>
      <c r="F184" s="7">
        <f xml:space="preserve"> I184 * NORMDIST(-I184*SQRT(A184)/'Input-Graph'!$K$16,0,1,1)</f>
        <v>1.4963783429860449</v>
      </c>
      <c r="G184" s="7">
        <f xml:space="preserve"> - (  'Input-Graph'!$K$16*EXP(Intermediate!J184*Intermediate!A184/(2*'Input-Graph'!$K$16*'Input-Graph'!$K$16)  )/SQRT(2*PI()*Intermediate!A184)  )</f>
        <v>-1.7514701750448998</v>
      </c>
      <c r="H184">
        <f t="shared" si="14"/>
        <v>0.27853358363356051</v>
      </c>
      <c r="I184">
        <f>'Input-Graph'!$K$15 - 'Input-Graph'!$N$16/Intermediate!K184</f>
        <v>86.850500000000011</v>
      </c>
      <c r="J184">
        <f t="shared" si="11"/>
        <v>-7543.0093502500022</v>
      </c>
      <c r="K184">
        <f>('Input-Graph'!$N$6 - ((2*'Input-Graph'!A184/'Input-Graph'!$N$8) + 'Input-Graph'!$N$9))*'Input-Graph'!$N$7</f>
        <v>1499634</v>
      </c>
    </row>
    <row r="185" spans="1:11">
      <c r="A185" s="5">
        <f xml:space="preserve"> 'Input-Graph'!$K$16 + 'Input-Graph'!$K$22/'Input-Graph'!A185</f>
        <v>2682.7537588151481</v>
      </c>
      <c r="B185">
        <f xml:space="preserve"> SQRT('Input-Graph'!$K$16/(2*PI())) * 'Input-Graph'!$K$22 * EXP(J185/(2*'Input-Graph'!$K$16)) / ('Input-Graph'!A185*A185)</f>
        <v>0.64648151837384904</v>
      </c>
      <c r="C185">
        <f t="shared" si="12"/>
        <v>-2.5953451332370134</v>
      </c>
      <c r="D185">
        <f xml:space="preserve"> POWER('Input-Graph'!$K$16,1.5) * EXP(J185/(2*'Input-Graph'!$K$16)) / (A185*SQRT(2*PI()))</f>
        <v>2.4824890305555805</v>
      </c>
      <c r="E185">
        <f t="shared" si="13"/>
        <v>-0.11285610268143298</v>
      </c>
      <c r="F185" s="7">
        <f xml:space="preserve"> I185 * NORMDIST(-I185*SQRT(A185)/'Input-Graph'!$K$16,0,1,1)</f>
        <v>1.5008015637486325</v>
      </c>
      <c r="G185" s="7">
        <f xml:space="preserve"> - (  'Input-Graph'!$K$16*EXP(Intermediate!J185*Intermediate!A185/(2*'Input-Graph'!$K$16*'Input-Graph'!$K$16)  )/SQRT(2*PI()*Intermediate!A185)  )</f>
        <v>-1.7568830912800106</v>
      </c>
      <c r="H185">
        <f t="shared" si="14"/>
        <v>0.27754388816103792</v>
      </c>
      <c r="I185">
        <f>'Input-Graph'!$K$15 - 'Input-Graph'!$N$16/Intermediate!K185</f>
        <v>86.850500000000011</v>
      </c>
      <c r="J185">
        <f t="shared" si="11"/>
        <v>-7543.0093502500022</v>
      </c>
      <c r="K185">
        <f>('Input-Graph'!$N$6 - ((2*'Input-Graph'!A185/'Input-Graph'!$N$8) + 'Input-Graph'!$N$9))*'Input-Graph'!$N$7</f>
        <v>1499632</v>
      </c>
    </row>
    <row r="186" spans="1:11">
      <c r="A186" s="5">
        <f xml:space="preserve"> 'Input-Graph'!$K$16 + 'Input-Graph'!$K$22/'Input-Graph'!A186</f>
        <v>2679.7576076438113</v>
      </c>
      <c r="B186">
        <f xml:space="preserve"> SQRT('Input-Graph'!$K$16/(2*PI())) * 'Input-Graph'!$K$22 * EXP(J186/(2*'Input-Graph'!$K$16)) / ('Input-Graph'!A186*A186)</f>
        <v>0.64370592688172523</v>
      </c>
      <c r="C186">
        <f t="shared" si="12"/>
        <v>-2.5953451332370134</v>
      </c>
      <c r="D186">
        <f xml:space="preserve"> POWER('Input-Graph'!$K$16,1.5) * EXP(J186/(2*'Input-Graph'!$K$16)) / (A186*SQRT(2*PI()))</f>
        <v>2.4852646220477039</v>
      </c>
      <c r="E186">
        <f t="shared" si="13"/>
        <v>-0.1100805111893095</v>
      </c>
      <c r="F186" s="7">
        <f xml:space="preserve"> I186 * NORMDIST(-I186*SQRT(A186)/'Input-Graph'!$K$16,0,1,1)</f>
        <v>1.5051904162216043</v>
      </c>
      <c r="G186" s="7">
        <f xml:space="preserve"> - (  'Input-Graph'!$K$16*EXP(Intermediate!J186*Intermediate!A186/(2*'Input-Graph'!$K$16*'Input-Graph'!$K$16)  )/SQRT(2*PI()*Intermediate!A186)  )</f>
        <v>-1.7622550526461775</v>
      </c>
      <c r="H186">
        <f t="shared" si="14"/>
        <v>0.27656077926784239</v>
      </c>
      <c r="I186">
        <f>'Input-Graph'!$K$15 - 'Input-Graph'!$N$16/Intermediate!K186</f>
        <v>86.850500000000011</v>
      </c>
      <c r="J186">
        <f t="shared" si="11"/>
        <v>-7543.0093502500022</v>
      </c>
      <c r="K186">
        <f>('Input-Graph'!$N$6 - ((2*'Input-Graph'!A186/'Input-Graph'!$N$8) + 'Input-Graph'!$N$9))*'Input-Graph'!$N$7</f>
        <v>1499630</v>
      </c>
    </row>
    <row r="187" spans="1:11">
      <c r="A187" s="5">
        <f xml:space="preserve"> 'Input-Graph'!$K$16 + 'Input-Graph'!$K$22/'Input-Graph'!A187</f>
        <v>2676.7936731517361</v>
      </c>
      <c r="B187">
        <f xml:space="preserve"> SQRT('Input-Graph'!$K$16/(2*PI())) * 'Input-Graph'!$K$22 * EXP(J187/(2*'Input-Graph'!$K$16)) / ('Input-Graph'!A187*A187)</f>
        <v>0.64095406684518064</v>
      </c>
      <c r="C187">
        <f t="shared" si="12"/>
        <v>-2.5953451332370134</v>
      </c>
      <c r="D187">
        <f xml:space="preserve"> POWER('Input-Graph'!$K$16,1.5) * EXP(J187/(2*'Input-Graph'!$K$16)) / (A187*SQRT(2*PI()))</f>
        <v>2.4880164820842485</v>
      </c>
      <c r="E187">
        <f t="shared" si="13"/>
        <v>-0.10732865115276491</v>
      </c>
      <c r="F187" s="7">
        <f xml:space="preserve"> I187 * NORMDIST(-I187*SQRT(A187)/'Input-Graph'!$K$16,0,1,1)</f>
        <v>1.5095452819061208</v>
      </c>
      <c r="G187" s="7">
        <f xml:space="preserve"> - (  'Input-Graph'!$K$16*EXP(Intermediate!J187*Intermediate!A187/(2*'Input-Graph'!$K$16*'Input-Graph'!$K$16)  )/SQRT(2*PI()*Intermediate!A187)  )</f>
        <v>-1.7675864995367983</v>
      </c>
      <c r="H187">
        <f t="shared" si="14"/>
        <v>0.27558419806173839</v>
      </c>
      <c r="I187">
        <f>'Input-Graph'!$K$15 - 'Input-Graph'!$N$16/Intermediate!K187</f>
        <v>86.850500000000011</v>
      </c>
      <c r="J187">
        <f t="shared" si="11"/>
        <v>-7543.0093502500022</v>
      </c>
      <c r="K187">
        <f>('Input-Graph'!$N$6 - ((2*'Input-Graph'!A187/'Input-Graph'!$N$8) + 'Input-Graph'!$N$9))*'Input-Graph'!$N$7</f>
        <v>1499628</v>
      </c>
    </row>
    <row r="188" spans="1:11">
      <c r="A188" s="5">
        <f xml:space="preserve"> 'Input-Graph'!$K$16 + 'Input-Graph'!$K$22/'Input-Graph'!A188</f>
        <v>2673.8614384938005</v>
      </c>
      <c r="B188">
        <f xml:space="preserve"> SQRT('Input-Graph'!$K$16/(2*PI())) * 'Input-Graph'!$K$22 * EXP(J188/(2*'Input-Graph'!$K$16)) / ('Input-Graph'!A188*A188)</f>
        <v>0.63822563520199427</v>
      </c>
      <c r="C188">
        <f t="shared" si="12"/>
        <v>-2.5953451332370134</v>
      </c>
      <c r="D188">
        <f xml:space="preserve"> POWER('Input-Graph'!$K$16,1.5) * EXP(J188/(2*'Input-Graph'!$K$16)) / (A188*SQRT(2*PI()))</f>
        <v>2.4907449137274349</v>
      </c>
      <c r="E188">
        <f t="shared" si="13"/>
        <v>-0.10460021950957854</v>
      </c>
      <c r="F188" s="7">
        <f xml:space="preserve"> I188 * NORMDIST(-I188*SQRT(A188)/'Input-Graph'!$K$16,0,1,1)</f>
        <v>1.5138665370592677</v>
      </c>
      <c r="G188" s="7">
        <f xml:space="preserve"> - (  'Input-Graph'!$K$16*EXP(Intermediate!J188*Intermediate!A188/(2*'Input-Graph'!$K$16*'Input-Graph'!$K$16)  )/SQRT(2*PI()*Intermediate!A188)  )</f>
        <v>-1.7728778665479441</v>
      </c>
      <c r="H188">
        <f t="shared" si="14"/>
        <v>0.27461408620373917</v>
      </c>
      <c r="I188">
        <f>'Input-Graph'!$K$15 - 'Input-Graph'!$N$16/Intermediate!K188</f>
        <v>86.850500000000011</v>
      </c>
      <c r="J188">
        <f t="shared" si="11"/>
        <v>-7543.0093502500022</v>
      </c>
      <c r="K188">
        <f>('Input-Graph'!$N$6 - ((2*'Input-Graph'!A188/'Input-Graph'!$N$8) + 'Input-Graph'!$N$9))*'Input-Graph'!$N$7</f>
        <v>1499626</v>
      </c>
    </row>
    <row r="189" spans="1:11">
      <c r="A189" s="5">
        <f xml:space="preserve"> 'Input-Graph'!$K$16 + 'Input-Graph'!$K$22/'Input-Graph'!A189</f>
        <v>2670.9603978215878</v>
      </c>
      <c r="B189">
        <f xml:space="preserve"> SQRT('Input-Graph'!$K$16/(2*PI())) * 'Input-Graph'!$K$22 * EXP(J189/(2*'Input-Graph'!$K$16)) / ('Input-Graph'!A189*A189)</f>
        <v>0.63552033402840757</v>
      </c>
      <c r="C189">
        <f t="shared" si="12"/>
        <v>-2.5953451332370134</v>
      </c>
      <c r="D189">
        <f xml:space="preserve"> POWER('Input-Graph'!$K$16,1.5) * EXP(J189/(2*'Input-Graph'!$K$16)) / (A189*SQRT(2*PI()))</f>
        <v>2.4934502149010216</v>
      </c>
      <c r="E189">
        <f t="shared" si="13"/>
        <v>-0.10189491833599185</v>
      </c>
      <c r="F189" s="7">
        <f xml:space="preserve"> I189 * NORMDIST(-I189*SQRT(A189)/'Input-Graph'!$K$16,0,1,1)</f>
        <v>1.5181545527731137</v>
      </c>
      <c r="G189" s="7">
        <f xml:space="preserve"> - (  'Input-Graph'!$K$16*EXP(Intermediate!J189*Intermediate!A189/(2*'Input-Graph'!$K$16*'Input-Graph'!$K$16)  )/SQRT(2*PI()*Intermediate!A189)  )</f>
        <v>-1.778129582559409</v>
      </c>
      <c r="H189">
        <f t="shared" si="14"/>
        <v>0.27365038590612034</v>
      </c>
      <c r="I189">
        <f>'Input-Graph'!$K$15 - 'Input-Graph'!$N$16/Intermediate!K189</f>
        <v>86.850500000000011</v>
      </c>
      <c r="J189">
        <f t="shared" si="11"/>
        <v>-7543.0093502500022</v>
      </c>
      <c r="K189">
        <f>('Input-Graph'!$N$6 - ((2*'Input-Graph'!A189/'Input-Graph'!$N$8) + 'Input-Graph'!$N$9))*'Input-Graph'!$N$7</f>
        <v>1499624</v>
      </c>
    </row>
    <row r="190" spans="1:11">
      <c r="A190" s="5">
        <f xml:space="preserve"> 'Input-Graph'!$K$16 + 'Input-Graph'!$K$22/'Input-Graph'!A190</f>
        <v>2668.0900559924671</v>
      </c>
      <c r="B190">
        <f xml:space="preserve"> SQRT('Input-Graph'!$K$16/(2*PI())) * 'Input-Graph'!$K$22 * EXP(J190/(2*'Input-Graph'!$K$16)) / ('Input-Graph'!A190*A190)</f>
        <v>0.63283787043067952</v>
      </c>
      <c r="C190">
        <f t="shared" si="12"/>
        <v>-2.5953451332370134</v>
      </c>
      <c r="D190">
        <f xml:space="preserve"> POWER('Input-Graph'!$K$16,1.5) * EXP(J190/(2*'Input-Graph'!$K$16)) / (A190*SQRT(2*PI()))</f>
        <v>2.4961326784987499</v>
      </c>
      <c r="E190">
        <f t="shared" si="13"/>
        <v>-9.9212454738263567E-2</v>
      </c>
      <c r="F190" s="7">
        <f xml:space="preserve"> I190 * NORMDIST(-I190*SQRT(A190)/'Input-Graph'!$K$16,0,1,1)</f>
        <v>1.5224096950527168</v>
      </c>
      <c r="G190" s="7">
        <f xml:space="preserve"> - (  'Input-Graph'!$K$16*EXP(Intermediate!J190*Intermediate!A190/(2*'Input-Graph'!$K$16*'Input-Graph'!$K$16)  )/SQRT(2*PI()*Intermediate!A190)  )</f>
        <v>-1.7833420708149135</v>
      </c>
      <c r="H190">
        <f t="shared" si="14"/>
        <v>0.27269303993021921</v>
      </c>
      <c r="I190">
        <f>'Input-Graph'!$K$15 - 'Input-Graph'!$N$16/Intermediate!K190</f>
        <v>86.850500000000011</v>
      </c>
      <c r="J190">
        <f t="shared" si="11"/>
        <v>-7543.0093502500022</v>
      </c>
      <c r="K190">
        <f>('Input-Graph'!$N$6 - ((2*'Input-Graph'!A190/'Input-Graph'!$N$8) + 'Input-Graph'!$N$9))*'Input-Graph'!$N$7</f>
        <v>1499622</v>
      </c>
    </row>
    <row r="191" spans="1:11">
      <c r="A191" s="5">
        <f xml:space="preserve"> 'Input-Graph'!$K$16 + 'Input-Graph'!$K$22/'Input-Graph'!A191</f>
        <v>2665.2499282878634</v>
      </c>
      <c r="B191">
        <f xml:space="preserve"> SQRT('Input-Graph'!$K$16/(2*PI())) * 'Input-Graph'!$K$22 * EXP(J191/(2*'Input-Graph'!$K$16)) / ('Input-Graph'!A191*A191)</f>
        <v>0.63017795643937735</v>
      </c>
      <c r="C191">
        <f t="shared" si="12"/>
        <v>-2.5953451332370134</v>
      </c>
      <c r="D191">
        <f xml:space="preserve"> POWER('Input-Graph'!$K$16,1.5) * EXP(J191/(2*'Input-Graph'!$K$16)) / (A191*SQRT(2*PI()))</f>
        <v>2.4987925924900525</v>
      </c>
      <c r="E191">
        <f t="shared" si="13"/>
        <v>-9.6552540746960958E-2</v>
      </c>
      <c r="F191" s="7">
        <f xml:space="preserve"> I191 * NORMDIST(-I191*SQRT(A191)/'Input-Graph'!$K$16,0,1,1)</f>
        <v>1.5266323248929832</v>
      </c>
      <c r="G191" s="7">
        <f xml:space="preserve"> - (  'Input-Graph'!$K$16*EXP(Intermediate!J191*Intermediate!A191/(2*'Input-Graph'!$K$16*'Input-Graph'!$K$16)  )/SQRT(2*PI()*Intermediate!A191)  )</f>
        <v>-1.7885157490014529</v>
      </c>
      <c r="H191">
        <f t="shared" si="14"/>
        <v>0.27174199158394674</v>
      </c>
      <c r="I191">
        <f>'Input-Graph'!$K$15 - 'Input-Graph'!$N$16/Intermediate!K191</f>
        <v>86.850500000000011</v>
      </c>
      <c r="J191">
        <f t="shared" si="11"/>
        <v>-7543.0093502500022</v>
      </c>
      <c r="K191">
        <f>('Input-Graph'!$N$6 - ((2*'Input-Graph'!A191/'Input-Graph'!$N$8) + 'Input-Graph'!$N$9))*'Input-Graph'!$N$7</f>
        <v>1499620</v>
      </c>
    </row>
    <row r="192" spans="1:11">
      <c r="A192" s="5">
        <f xml:space="preserve"> 'Input-Graph'!$K$16 + 'Input-Graph'!$K$22/'Input-Graph'!A192</f>
        <v>2662.4395401403763</v>
      </c>
      <c r="B192">
        <f xml:space="preserve"> SQRT('Input-Graph'!$K$16/(2*PI())) * 'Input-Graph'!$K$22 * EXP(J192/(2*'Input-Graph'!$K$16)) / ('Input-Graph'!A192*A192)</f>
        <v>0.62754030890632095</v>
      </c>
      <c r="C192">
        <f t="shared" si="12"/>
        <v>-2.5953451332370134</v>
      </c>
      <c r="D192">
        <f xml:space="preserve"> POWER('Input-Graph'!$K$16,1.5) * EXP(J192/(2*'Input-Graph'!$K$16)) / (A192*SQRT(2*PI()))</f>
        <v>2.5014302400231085</v>
      </c>
      <c r="E192">
        <f t="shared" si="13"/>
        <v>-9.3914893213904893E-2</v>
      </c>
      <c r="F192" s="7">
        <f xml:space="preserve"> I192 * NORMDIST(-I192*SQRT(A192)/'Input-Graph'!$K$16,0,1,1)</f>
        <v>1.5308227983547171</v>
      </c>
      <c r="G192" s="7">
        <f xml:space="preserve"> - (  'Input-Graph'!$K$16*EXP(Intermediate!J192*Intermediate!A192/(2*'Input-Graph'!$K$16*'Input-Graph'!$K$16)  )/SQRT(2*PI()*Intermediate!A192)  )</f>
        <v>-1.7936510293277745</v>
      </c>
      <c r="H192">
        <f t="shared" si="14"/>
        <v>0.27079718471935887</v>
      </c>
      <c r="I192">
        <f>'Input-Graph'!$K$15 - 'Input-Graph'!$N$16/Intermediate!K192</f>
        <v>86.850500000000011</v>
      </c>
      <c r="J192">
        <f t="shared" si="11"/>
        <v>-7543.0093502500022</v>
      </c>
      <c r="K192">
        <f>('Input-Graph'!$N$6 - ((2*'Input-Graph'!A192/'Input-Graph'!$N$8) + 'Input-Graph'!$N$9))*'Input-Graph'!$N$7</f>
        <v>1499618</v>
      </c>
    </row>
    <row r="193" spans="1:11">
      <c r="A193" s="5">
        <f xml:space="preserve"> 'Input-Graph'!$K$16 + 'Input-Graph'!$K$22/'Input-Graph'!A193</f>
        <v>2659.6584268694255</v>
      </c>
      <c r="B193">
        <f xml:space="preserve"> SQRT('Input-Graph'!$K$16/(2*PI())) * 'Input-Graph'!$K$22 * EXP(J193/(2*'Input-Graph'!$K$16)) / ('Input-Graph'!A193*A193)</f>
        <v>0.6249246494041063</v>
      </c>
      <c r="C193">
        <f t="shared" si="12"/>
        <v>-2.5953451332370134</v>
      </c>
      <c r="D193">
        <f xml:space="preserve"> POWER('Input-Graph'!$K$16,1.5) * EXP(J193/(2*'Input-Graph'!$K$16)) / (A193*SQRT(2*PI()))</f>
        <v>2.5040458995253227</v>
      </c>
      <c r="E193">
        <f t="shared" si="13"/>
        <v>-9.1299233711690686E-2</v>
      </c>
      <c r="F193" s="7">
        <f xml:space="preserve"> I193 * NORMDIST(-I193*SQRT(A193)/'Input-Graph'!$K$16,0,1,1)</f>
        <v>1.5349814666394064</v>
      </c>
      <c r="G193" s="7">
        <f xml:space="preserve"> - (  'Input-Graph'!$K$16*EXP(Intermediate!J193*Intermediate!A193/(2*'Input-Graph'!$K$16*'Input-Graph'!$K$16)  )/SQRT(2*PI()*Intermediate!A193)  )</f>
        <v>-1.7987483186019704</v>
      </c>
      <c r="H193">
        <f t="shared" si="14"/>
        <v>0.2698585637298514</v>
      </c>
      <c r="I193">
        <f>'Input-Graph'!$K$15 - 'Input-Graph'!$N$16/Intermediate!K193</f>
        <v>86.850500000000011</v>
      </c>
      <c r="J193">
        <f t="shared" si="11"/>
        <v>-7543.0093502500022</v>
      </c>
      <c r="K193">
        <f>('Input-Graph'!$N$6 - ((2*'Input-Graph'!A193/'Input-Graph'!$N$8) + 'Input-Graph'!$N$9))*'Input-Graph'!$N$7</f>
        <v>1499616</v>
      </c>
    </row>
    <row r="194" spans="1:11">
      <c r="A194" s="5">
        <f xml:space="preserve"> 'Input-Graph'!$K$16 + 'Input-Graph'!$K$22/'Input-Graph'!A194</f>
        <v>2656.9061334251164</v>
      </c>
      <c r="B194">
        <f xml:space="preserve"> SQRT('Input-Graph'!$K$16/(2*PI())) * 'Input-Graph'!$K$22 * EXP(J194/(2*'Input-Graph'!$K$16)) / ('Input-Graph'!A194*A194)</f>
        <v>0.62233070412812941</v>
      </c>
      <c r="C194">
        <f t="shared" si="12"/>
        <v>-2.5953451332370134</v>
      </c>
      <c r="D194">
        <f xml:space="preserve"> POWER('Input-Graph'!$K$16,1.5) * EXP(J194/(2*'Input-Graph'!$K$16)) / (A194*SQRT(2*PI()))</f>
        <v>2.5066398448012999</v>
      </c>
      <c r="E194">
        <f t="shared" si="13"/>
        <v>-8.870528843571357E-2</v>
      </c>
      <c r="F194" s="7">
        <f xml:space="preserve"> I194 * NORMDIST(-I194*SQRT(A194)/'Input-Graph'!$K$16,0,1,1)</f>
        <v>1.5391086761630246</v>
      </c>
      <c r="G194" s="7">
        <f xml:space="preserve"> - (  'Input-Graph'!$K$16*EXP(Intermediate!J194*Intermediate!A194/(2*'Input-Graph'!$K$16*'Input-Graph'!$K$16)  )/SQRT(2*PI()*Intermediate!A194)  )</f>
        <v>-1.8038080183081882</v>
      </c>
      <c r="H194">
        <f t="shared" si="14"/>
        <v>0.26892607354725206</v>
      </c>
      <c r="I194">
        <f>'Input-Graph'!$K$15 - 'Input-Graph'!$N$16/Intermediate!K194</f>
        <v>86.850500000000011</v>
      </c>
      <c r="J194">
        <f t="shared" si="11"/>
        <v>-7543.0093502500022</v>
      </c>
      <c r="K194">
        <f>('Input-Graph'!$N$6 - ((2*'Input-Graph'!A194/'Input-Graph'!$N$8) + 'Input-Graph'!$N$9))*'Input-Graph'!$N$7</f>
        <v>1499614</v>
      </c>
    </row>
    <row r="195" spans="1:11">
      <c r="A195" s="5">
        <f xml:space="preserve"> 'Input-Graph'!$K$16 + 'Input-Graph'!$K$22/'Input-Graph'!A195</f>
        <v>2654.1822141400276</v>
      </c>
      <c r="B195">
        <f xml:space="preserve"> SQRT('Input-Graph'!$K$16/(2*PI())) * 'Input-Graph'!$K$22 * EXP(J195/(2*'Input-Graph'!$K$16)) / ('Input-Graph'!A195*A195)</f>
        <v>0.61975820380104096</v>
      </c>
      <c r="C195">
        <f t="shared" si="12"/>
        <v>-2.5953451332370134</v>
      </c>
      <c r="D195">
        <f xml:space="preserve"> POWER('Input-Graph'!$K$16,1.5) * EXP(J195/(2*'Input-Graph'!$K$16)) / (A195*SQRT(2*PI()))</f>
        <v>2.5092123451283883</v>
      </c>
      <c r="E195">
        <f t="shared" si="13"/>
        <v>-8.6132788108625125E-2</v>
      </c>
      <c r="F195" s="7">
        <f xml:space="preserve"> I195 * NORMDIST(-I195*SQRT(A195)/'Input-Graph'!$K$16,0,1,1)</f>
        <v>1.543204768628899</v>
      </c>
      <c r="G195" s="7">
        <f xml:space="preserve"> - (  'Input-Graph'!$K$16*EXP(Intermediate!J195*Intermediate!A195/(2*'Input-Graph'!$K$16*'Input-Graph'!$K$16)  )/SQRT(2*PI()*Intermediate!A195)  )</f>
        <v>-1.8088305246824243</v>
      </c>
      <c r="H195">
        <f t="shared" si="14"/>
        <v>0.2679996596388905</v>
      </c>
      <c r="I195">
        <f>'Input-Graph'!$K$15 - 'Input-Graph'!$N$16/Intermediate!K195</f>
        <v>86.850500000000011</v>
      </c>
      <c r="J195">
        <f t="shared" ref="J195:J258" si="15" xml:space="preserve"> -I195*I195</f>
        <v>-7543.0093502500022</v>
      </c>
      <c r="K195">
        <f>('Input-Graph'!$N$6 - ((2*'Input-Graph'!A195/'Input-Graph'!$N$8) + 'Input-Graph'!$N$9))*'Input-Graph'!$N$7</f>
        <v>1499612</v>
      </c>
    </row>
    <row r="196" spans="1:11">
      <c r="A196" s="5">
        <f xml:space="preserve"> 'Input-Graph'!$K$16 + 'Input-Graph'!$K$22/'Input-Graph'!A196</f>
        <v>2651.4862324886317</v>
      </c>
      <c r="B196">
        <f xml:space="preserve"> SQRT('Input-Graph'!$K$16/(2*PI())) * 'Input-Graph'!$K$22 * EXP(J196/(2*'Input-Graph'!$K$16)) / ('Input-Graph'!A196*A196)</f>
        <v>0.61720688357956155</v>
      </c>
      <c r="C196">
        <f t="shared" si="12"/>
        <v>-2.5953451332370134</v>
      </c>
      <c r="D196">
        <f xml:space="preserve"> POWER('Input-Graph'!$K$16,1.5) * EXP(J196/(2*'Input-Graph'!$K$16)) / (A196*SQRT(2*PI()))</f>
        <v>2.5117636653498674</v>
      </c>
      <c r="E196">
        <f t="shared" si="13"/>
        <v>-8.3581467887146044E-2</v>
      </c>
      <c r="F196" s="7">
        <f xml:space="preserve"> I196 * NORMDIST(-I196*SQRT(A196)/'Input-Graph'!$K$16,0,1,1)</f>
        <v>1.5472700810993723</v>
      </c>
      <c r="G196" s="7">
        <f xml:space="preserve"> - (  'Input-Graph'!$K$16*EXP(Intermediate!J196*Intermediate!A196/(2*'Input-Graph'!$K$16*'Input-Graph'!$K$16)  )/SQRT(2*PI()*Intermediate!A196)  )</f>
        <v>-1.8138162287874335</v>
      </c>
      <c r="H196">
        <f t="shared" si="14"/>
        <v>0.26707926800435411</v>
      </c>
      <c r="I196">
        <f>'Input-Graph'!$K$15 - 'Input-Graph'!$N$16/Intermediate!K196</f>
        <v>86.850500000000011</v>
      </c>
      <c r="J196">
        <f t="shared" si="15"/>
        <v>-7543.0093502500022</v>
      </c>
      <c r="K196">
        <f>('Input-Graph'!$N$6 - ((2*'Input-Graph'!A196/'Input-Graph'!$N$8) + 'Input-Graph'!$N$9))*'Input-Graph'!$N$7</f>
        <v>1499610</v>
      </c>
    </row>
    <row r="197" spans="1:11">
      <c r="A197" s="5">
        <f xml:space="preserve"> 'Input-Graph'!$K$16 + 'Input-Graph'!$K$22/'Input-Graph'!A197</f>
        <v>2648.8177608540864</v>
      </c>
      <c r="B197">
        <f xml:space="preserve"> SQRT('Input-Graph'!$K$16/(2*PI())) * 'Input-Graph'!$K$22 * EXP(J197/(2*'Input-Graph'!$K$16)) / ('Input-Graph'!A197*A197)</f>
        <v>0.61467648296358801</v>
      </c>
      <c r="C197">
        <f t="shared" si="12"/>
        <v>-2.5953451332370134</v>
      </c>
      <c r="D197">
        <f xml:space="preserve"> POWER('Input-Graph'!$K$16,1.5) * EXP(J197/(2*'Input-Graph'!$K$16)) / (A197*SQRT(2*PI()))</f>
        <v>2.5142940659658413</v>
      </c>
      <c r="E197">
        <f t="shared" si="13"/>
        <v>-8.1051067271172172E-2</v>
      </c>
      <c r="F197" s="7">
        <f xml:space="preserve"> I197 * NORMDIST(-I197*SQRT(A197)/'Input-Graph'!$K$16,0,1,1)</f>
        <v>1.5513049460667117</v>
      </c>
      <c r="G197" s="7">
        <f xml:space="preserve"> - (  'Input-Graph'!$K$16*EXP(Intermediate!J197*Intermediate!A197/(2*'Input-Graph'!$K$16*'Input-Graph'!$K$16)  )/SQRT(2*PI()*Intermediate!A197)  )</f>
        <v>-1.8187655165867109</v>
      </c>
      <c r="H197">
        <f t="shared" si="14"/>
        <v>0.26616484517241656</v>
      </c>
      <c r="I197">
        <f>'Input-Graph'!$K$15 - 'Input-Graph'!$N$16/Intermediate!K197</f>
        <v>86.850500000000011</v>
      </c>
      <c r="J197">
        <f t="shared" si="15"/>
        <v>-7543.0093502500022</v>
      </c>
      <c r="K197">
        <f>('Input-Graph'!$N$6 - ((2*'Input-Graph'!A197/'Input-Graph'!$N$8) + 'Input-Graph'!$N$9))*'Input-Graph'!$N$7</f>
        <v>1499608</v>
      </c>
    </row>
    <row r="198" spans="1:11">
      <c r="A198" s="5">
        <f xml:space="preserve"> 'Input-Graph'!$K$16 + 'Input-Graph'!$K$22/'Input-Graph'!A198</f>
        <v>2646.1763803021254</v>
      </c>
      <c r="B198">
        <f xml:space="preserve"> SQRT('Input-Graph'!$K$16/(2*PI())) * 'Input-Graph'!$K$22 * EXP(J198/(2*'Input-Graph'!$K$16)) / ('Input-Graph'!A198*A198)</f>
        <v>0.61216674570752705</v>
      </c>
      <c r="C198">
        <f t="shared" si="12"/>
        <v>-2.5953451332370134</v>
      </c>
      <c r="D198">
        <f xml:space="preserve"> POWER('Input-Graph'!$K$16,1.5) * EXP(J198/(2*'Input-Graph'!$K$16)) / (A198*SQRT(2*PI()))</f>
        <v>2.5168038032219022</v>
      </c>
      <c r="E198">
        <f t="shared" si="13"/>
        <v>-7.854133001511121E-2</v>
      </c>
      <c r="F198" s="7">
        <f xml:space="preserve"> I198 * NORMDIST(-I198*SQRT(A198)/'Input-Graph'!$K$16,0,1,1)</f>
        <v>1.5553096915226021</v>
      </c>
      <c r="G198" s="7">
        <f xml:space="preserve"> - (  'Input-Graph'!$K$16*EXP(Intermediate!J198*Intermediate!A198/(2*'Input-Graph'!$K$16*'Input-Graph'!$K$16)  )/SQRT(2*PI()*Intermediate!A198)  )</f>
        <v>-1.8236787690175582</v>
      </c>
      <c r="H198">
        <f t="shared" si="14"/>
        <v>0.26525633819745975</v>
      </c>
      <c r="I198">
        <f>'Input-Graph'!$K$15 - 'Input-Graph'!$N$16/Intermediate!K198</f>
        <v>86.850500000000011</v>
      </c>
      <c r="J198">
        <f t="shared" si="15"/>
        <v>-7543.0093502500022</v>
      </c>
      <c r="K198">
        <f>('Input-Graph'!$N$6 - ((2*'Input-Graph'!A198/'Input-Graph'!$N$8) + 'Input-Graph'!$N$9))*'Input-Graph'!$N$7</f>
        <v>1499606</v>
      </c>
    </row>
    <row r="199" spans="1:11">
      <c r="A199" s="5">
        <f xml:space="preserve"> 'Input-Graph'!$K$16 + 'Input-Graph'!$K$22/'Input-Graph'!A199</f>
        <v>2643.5616803618004</v>
      </c>
      <c r="B199">
        <f xml:space="preserve"> SQRT('Input-Graph'!$K$16/(2*PI())) * 'Input-Graph'!$K$22 * EXP(J199/(2*'Input-Graph'!$K$16)) / ('Input-Graph'!A199*A199)</f>
        <v>0.60967741973379264</v>
      </c>
      <c r="C199">
        <f t="shared" si="12"/>
        <v>-2.5953451332370134</v>
      </c>
      <c r="D199">
        <f xml:space="preserve"> POWER('Input-Graph'!$K$16,1.5) * EXP(J199/(2*'Input-Graph'!$K$16)) / (A199*SQRT(2*PI()))</f>
        <v>2.5192931291956366</v>
      </c>
      <c r="E199">
        <f t="shared" si="13"/>
        <v>-7.6052004041376797E-2</v>
      </c>
      <c r="F199" s="7">
        <f xml:space="preserve"> I199 * NORMDIST(-I199*SQRT(A199)/'Input-Graph'!$K$16,0,1,1)</f>
        <v>1.5592846410269146</v>
      </c>
      <c r="G199" s="7">
        <f xml:space="preserve"> - (  'Input-Graph'!$K$16*EXP(Intermediate!J199*Intermediate!A199/(2*'Input-Graph'!$K$16*'Input-Graph'!$K$16)  )/SQRT(2*PI()*Intermediate!A199)  )</f>
        <v>-1.8285563620632426</v>
      </c>
      <c r="H199">
        <f t="shared" si="14"/>
        <v>0.26435369465608782</v>
      </c>
      <c r="I199">
        <f>'Input-Graph'!$K$15 - 'Input-Graph'!$N$16/Intermediate!K199</f>
        <v>86.850500000000011</v>
      </c>
      <c r="J199">
        <f t="shared" si="15"/>
        <v>-7543.0093502500022</v>
      </c>
      <c r="K199">
        <f>('Input-Graph'!$N$6 - ((2*'Input-Graph'!A199/'Input-Graph'!$N$8) + 'Input-Graph'!$N$9))*'Input-Graph'!$N$7</f>
        <v>1499604</v>
      </c>
    </row>
    <row r="200" spans="1:11">
      <c r="A200" s="5">
        <f xml:space="preserve"> 'Input-Graph'!$K$16 + 'Input-Graph'!$K$22/'Input-Graph'!A200</f>
        <v>2640.9732588128359</v>
      </c>
      <c r="B200">
        <f xml:space="preserve"> SQRT('Input-Graph'!$K$16/(2*PI())) * 'Input-Graph'!$K$22 * EXP(J200/(2*'Input-Graph'!$K$16)) / ('Input-Graph'!A200*A200)</f>
        <v>0.60720825704840431</v>
      </c>
      <c r="C200">
        <f t="shared" si="12"/>
        <v>-2.5953451332370134</v>
      </c>
      <c r="D200">
        <f xml:space="preserve"> POWER('Input-Graph'!$K$16,1.5) * EXP(J200/(2*'Input-Graph'!$K$16)) / (A200*SQRT(2*PI()))</f>
        <v>2.521762291881025</v>
      </c>
      <c r="E200">
        <f t="shared" si="13"/>
        <v>-7.3582841355988471E-2</v>
      </c>
      <c r="F200" s="7">
        <f xml:space="preserve"> I200 * NORMDIST(-I200*SQRT(A200)/'Input-Graph'!$K$16,0,1,1)</f>
        <v>1.5632301137754254</v>
      </c>
      <c r="G200" s="7">
        <f xml:space="preserve"> - (  'Input-Graph'!$K$16*EXP(Intermediate!J200*Intermediate!A200/(2*'Input-Graph'!$K$16*'Input-Graph'!$K$16)  )/SQRT(2*PI()*Intermediate!A200)  )</f>
        <v>-1.8333986668242284</v>
      </c>
      <c r="H200">
        <f t="shared" si="14"/>
        <v>0.2634568626436129</v>
      </c>
      <c r="I200">
        <f>'Input-Graph'!$K$15 - 'Input-Graph'!$N$16/Intermediate!K200</f>
        <v>86.850500000000011</v>
      </c>
      <c r="J200">
        <f t="shared" si="15"/>
        <v>-7543.0093502500022</v>
      </c>
      <c r="K200">
        <f>('Input-Graph'!$N$6 - ((2*'Input-Graph'!A200/'Input-Graph'!$N$8) + 'Input-Graph'!$N$9))*'Input-Graph'!$N$7</f>
        <v>1499602</v>
      </c>
    </row>
    <row r="201" spans="1:11">
      <c r="A201" s="5">
        <f xml:space="preserve"> 'Input-Graph'!$K$16 + 'Input-Graph'!$K$22/'Input-Graph'!A201</f>
        <v>2638.4107214793607</v>
      </c>
      <c r="B201">
        <f xml:space="preserve"> SQRT('Input-Graph'!$K$16/(2*PI())) * 'Input-Graph'!$K$22 * EXP(J201/(2*'Input-Graph'!$K$16)) / ('Input-Graph'!A201*A201)</f>
        <v>0.60475901365862916</v>
      </c>
      <c r="C201">
        <f t="shared" si="12"/>
        <v>-2.5953451332370134</v>
      </c>
      <c r="D201">
        <f xml:space="preserve"> POWER('Input-Graph'!$K$16,1.5) * EXP(J201/(2*'Input-Graph'!$K$16)) / (A201*SQRT(2*PI()))</f>
        <v>2.5242115352707999</v>
      </c>
      <c r="E201">
        <f t="shared" si="13"/>
        <v>-7.1133597966213546E-2</v>
      </c>
      <c r="F201" s="7">
        <f xml:space="preserve"> I201 * NORMDIST(-I201*SQRT(A201)/'Input-Graph'!$K$16,0,1,1)</f>
        <v>1.5671464246664437</v>
      </c>
      <c r="G201" s="7">
        <f xml:space="preserve"> - (  'Input-Graph'!$K$16*EXP(Intermediate!J201*Intermediate!A201/(2*'Input-Graph'!$K$16*'Input-Graph'!$K$16)  )/SQRT(2*PI()*Intermediate!A201)  )</f>
        <v>-1.8382060495884871</v>
      </c>
      <c r="H201">
        <f t="shared" si="14"/>
        <v>0.26256579077037223</v>
      </c>
      <c r="I201">
        <f>'Input-Graph'!$K$15 - 'Input-Graph'!$N$16/Intermediate!K201</f>
        <v>86.850500000000011</v>
      </c>
      <c r="J201">
        <f t="shared" si="15"/>
        <v>-7543.0093502500022</v>
      </c>
      <c r="K201">
        <f>('Input-Graph'!$N$6 - ((2*'Input-Graph'!A201/'Input-Graph'!$N$8) + 'Input-Graph'!$N$9))*'Input-Graph'!$N$7</f>
        <v>1499600</v>
      </c>
    </row>
    <row r="202" spans="1:11">
      <c r="A202" s="5">
        <f xml:space="preserve"> 'Input-Graph'!$K$16 + 'Input-Graph'!$K$22/'Input-Graph'!A202</f>
        <v>2635.8736820298009</v>
      </c>
      <c r="B202">
        <f xml:space="preserve"> SQRT('Input-Graph'!$K$16/(2*PI())) * 'Input-Graph'!$K$22 * EXP(J202/(2*'Input-Graph'!$K$16)) / ('Input-Graph'!A202*A202)</f>
        <v>0.60232944949260858</v>
      </c>
      <c r="C202">
        <f t="shared" si="12"/>
        <v>-2.5953451332370134</v>
      </c>
      <c r="D202">
        <f xml:space="preserve"> POWER('Input-Graph'!$K$16,1.5) * EXP(J202/(2*'Input-Graph'!$K$16)) / (A202*SQRT(2*PI()))</f>
        <v>2.5266410994368202</v>
      </c>
      <c r="E202">
        <f t="shared" si="13"/>
        <v>-6.8704033800193187E-2</v>
      </c>
      <c r="F202" s="7">
        <f xml:space="preserve"> I202 * NORMDIST(-I202*SQRT(A202)/'Input-Graph'!$K$16,0,1,1)</f>
        <v>1.5710338843665443</v>
      </c>
      <c r="G202" s="7">
        <f xml:space="preserve"> - (  'Input-Graph'!$K$16*EXP(Intermediate!J202*Intermediate!A202/(2*'Input-Graph'!$K$16*'Input-Graph'!$K$16)  )/SQRT(2*PI()*Intermediate!A202)  )</f>
        <v>-1.8429788719008928</v>
      </c>
      <c r="H202">
        <f t="shared" si="14"/>
        <v>0.26168042815806691</v>
      </c>
      <c r="I202">
        <f>'Input-Graph'!$K$15 - 'Input-Graph'!$N$16/Intermediate!K202</f>
        <v>86.850500000000011</v>
      </c>
      <c r="J202">
        <f t="shared" si="15"/>
        <v>-7543.0093502500022</v>
      </c>
      <c r="K202">
        <f>('Input-Graph'!$N$6 - ((2*'Input-Graph'!A202/'Input-Graph'!$N$8) + 'Input-Graph'!$N$9))*'Input-Graph'!$N$7</f>
        <v>1499598</v>
      </c>
    </row>
    <row r="203" spans="1:11">
      <c r="A203" s="5">
        <f xml:space="preserve"> 'Input-Graph'!$K$16 + 'Input-Graph'!$K$22/'Input-Graph'!A203</f>
        <v>2633.3617617827117</v>
      </c>
      <c r="B203">
        <f xml:space="preserve"> SQRT('Input-Graph'!$K$16/(2*PI())) * 'Input-Graph'!$K$22 * EXP(J203/(2*'Input-Graph'!$K$16)) / ('Input-Graph'!A203*A203)</f>
        <v>0.59991932832091421</v>
      </c>
      <c r="C203">
        <f t="shared" si="12"/>
        <v>-2.5953451332370134</v>
      </c>
      <c r="D203">
        <f xml:space="preserve"> POWER('Input-Graph'!$K$16,1.5) * EXP(J203/(2*'Input-Graph'!$K$16)) / (A203*SQRT(2*PI()))</f>
        <v>2.5290512206085145</v>
      </c>
      <c r="E203">
        <f t="shared" si="13"/>
        <v>-6.629391262849893E-2</v>
      </c>
      <c r="F203" s="7">
        <f xml:space="preserve"> I203 * NORMDIST(-I203*SQRT(A203)/'Input-Graph'!$K$16,0,1,1)</f>
        <v>1.5748927993750066</v>
      </c>
      <c r="G203" s="7">
        <f xml:space="preserve"> - (  'Input-Graph'!$K$16*EXP(Intermediate!J203*Intermediate!A203/(2*'Input-Graph'!$K$16*'Input-Graph'!$K$16)  )/SQRT(2*PI()*Intermediate!A203)  )</f>
        <v>-1.8477174906316893</v>
      </c>
      <c r="H203">
        <f t="shared" si="14"/>
        <v>0.26080072443573243</v>
      </c>
      <c r="I203">
        <f>'Input-Graph'!$K$15 - 'Input-Graph'!$N$16/Intermediate!K203</f>
        <v>86.850500000000011</v>
      </c>
      <c r="J203">
        <f t="shared" si="15"/>
        <v>-7543.0093502500022</v>
      </c>
      <c r="K203">
        <f>('Input-Graph'!$N$6 - ((2*'Input-Graph'!A203/'Input-Graph'!$N$8) + 'Input-Graph'!$N$9))*'Input-Graph'!$N$7</f>
        <v>1499596</v>
      </c>
    </row>
    <row r="204" spans="1:11">
      <c r="A204" s="5">
        <f xml:space="preserve"> 'Input-Graph'!$K$16 + 'Input-Graph'!$K$22/'Input-Graph'!A204</f>
        <v>2630.8745895183524</v>
      </c>
      <c r="B204">
        <f xml:space="preserve"> SQRT('Input-Graph'!$K$16/(2*PI())) * 'Input-Graph'!$K$22 * EXP(J204/(2*'Input-Graph'!$K$16)) / ('Input-Graph'!A204*A204)</f>
        <v>0.59752841767998066</v>
      </c>
      <c r="C204">
        <f t="shared" si="12"/>
        <v>-2.5953451332370134</v>
      </c>
      <c r="D204">
        <f xml:space="preserve"> POWER('Input-Graph'!$K$16,1.5) * EXP(J204/(2*'Input-Graph'!$K$16)) / (A204*SQRT(2*PI()))</f>
        <v>2.5314421312494484</v>
      </c>
      <c r="E204">
        <f t="shared" si="13"/>
        <v>-6.3903001987565045E-2</v>
      </c>
      <c r="F204" s="7">
        <f xml:space="preserve"> I204 * NORMDIST(-I204*SQRT(A204)/'Input-Graph'!$K$16,0,1,1)</f>
        <v>1.5787234720878975</v>
      </c>
      <c r="G204" s="7">
        <f xml:space="preserve"> - (  'Input-Graph'!$K$16*EXP(Intermediate!J204*Intermediate!A204/(2*'Input-Graph'!$K$16*'Input-Graph'!$K$16)  )/SQRT(2*PI()*Intermediate!A204)  )</f>
        <v>-1.8524222580440577</v>
      </c>
      <c r="H204">
        <f t="shared" si="14"/>
        <v>0.25992662973625547</v>
      </c>
      <c r="I204">
        <f>'Input-Graph'!$K$15 - 'Input-Graph'!$N$16/Intermediate!K204</f>
        <v>86.850500000000011</v>
      </c>
      <c r="J204">
        <f t="shared" si="15"/>
        <v>-7543.0093502500022</v>
      </c>
      <c r="K204">
        <f>('Input-Graph'!$N$6 - ((2*'Input-Graph'!A204/'Input-Graph'!$N$8) + 'Input-Graph'!$N$9))*'Input-Graph'!$N$7</f>
        <v>1499594</v>
      </c>
    </row>
    <row r="205" spans="1:11">
      <c r="A205" s="5">
        <f xml:space="preserve"> 'Input-Graph'!$K$16 + 'Input-Graph'!$K$22/'Input-Graph'!A205</f>
        <v>2628.4118012958006</v>
      </c>
      <c r="B205">
        <f xml:space="preserve"> SQRT('Input-Graph'!$K$16/(2*PI())) * 'Input-Graph'!$K$22 * EXP(J205/(2*'Input-Graph'!$K$16)) / ('Input-Graph'!A205*A205)</f>
        <v>0.59515648879736094</v>
      </c>
      <c r="C205">
        <f t="shared" si="12"/>
        <v>-2.5953451332370134</v>
      </c>
      <c r="D205">
        <f xml:space="preserve"> POWER('Input-Graph'!$K$16,1.5) * EXP(J205/(2*'Input-Graph'!$K$16)) / (A205*SQRT(2*PI()))</f>
        <v>2.5338140601320687</v>
      </c>
      <c r="E205">
        <f t="shared" si="13"/>
        <v>-6.1531073104944767E-2</v>
      </c>
      <c r="F205" s="7">
        <f xml:space="preserve"> I205 * NORMDIST(-I205*SQRT(A205)/'Input-Graph'!$K$16,0,1,1)</f>
        <v>1.5825262008605265</v>
      </c>
      <c r="G205" s="7">
        <f xml:space="preserve"> - (  'Input-Graph'!$K$16*EXP(Intermediate!J205*Intermediate!A205/(2*'Input-Graph'!$K$16*'Input-Graph'!$K$16)  )/SQRT(2*PI()*Intermediate!A205)  )</f>
        <v>-1.8570935218607478</v>
      </c>
      <c r="H205">
        <f t="shared" si="14"/>
        <v>0.25905809469219498</v>
      </c>
      <c r="I205">
        <f>'Input-Graph'!$K$15 - 'Input-Graph'!$N$16/Intermediate!K205</f>
        <v>86.850500000000011</v>
      </c>
      <c r="J205">
        <f t="shared" si="15"/>
        <v>-7543.0093502500022</v>
      </c>
      <c r="K205">
        <f>('Input-Graph'!$N$6 - ((2*'Input-Graph'!A205/'Input-Graph'!$N$8) + 'Input-Graph'!$N$9))*'Input-Graph'!$N$7</f>
        <v>1499592</v>
      </c>
    </row>
    <row r="206" spans="1:11">
      <c r="A206" s="5">
        <f xml:space="preserve"> 'Input-Graph'!$K$16 + 'Input-Graph'!$K$22/'Input-Graph'!A206</f>
        <v>2625.9730402754203</v>
      </c>
      <c r="B206">
        <f xml:space="preserve"> SQRT('Input-Graph'!$K$16/(2*PI())) * 'Input-Graph'!$K$22 * EXP(J206/(2*'Input-Graph'!$K$16)) / ('Input-Graph'!A206*A206)</f>
        <v>0.59280331651875517</v>
      </c>
      <c r="C206">
        <f t="shared" si="12"/>
        <v>-2.5953451332370134</v>
      </c>
      <c r="D206">
        <f xml:space="preserve"> POWER('Input-Graph'!$K$16,1.5) * EXP(J206/(2*'Input-Graph'!$K$16)) / (A206*SQRT(2*PI()))</f>
        <v>2.5361672324106737</v>
      </c>
      <c r="E206">
        <f t="shared" si="13"/>
        <v>-5.917790082633978E-2</v>
      </c>
      <c r="F206" s="7">
        <f xml:space="preserve"> I206 * NORMDIST(-I206*SQRT(A206)/'Input-Graph'!$K$16,0,1,1)</f>
        <v>1.5863012800691736</v>
      </c>
      <c r="G206" s="7">
        <f xml:space="preserve"> - (  'Input-Graph'!$K$16*EXP(Intermediate!J206*Intermediate!A206/(2*'Input-Graph'!$K$16*'Input-Graph'!$K$16)  )/SQRT(2*PI()*Intermediate!A206)  )</f>
        <v>-1.8617316253298182</v>
      </c>
      <c r="H206">
        <f t="shared" si="14"/>
        <v>0.25819507043177103</v>
      </c>
      <c r="I206">
        <f>'Input-Graph'!$K$15 - 'Input-Graph'!$N$16/Intermediate!K206</f>
        <v>86.850500000000011</v>
      </c>
      <c r="J206">
        <f t="shared" si="15"/>
        <v>-7543.0093502500022</v>
      </c>
      <c r="K206">
        <f>('Input-Graph'!$N$6 - ((2*'Input-Graph'!A206/'Input-Graph'!$N$8) + 'Input-Graph'!$N$9))*'Input-Graph'!$N$7</f>
        <v>1499590</v>
      </c>
    </row>
    <row r="207" spans="1:11">
      <c r="A207" s="5">
        <f xml:space="preserve"> 'Input-Graph'!$K$16 + 'Input-Graph'!$K$22/'Input-Graph'!A207</f>
        <v>2623.5579565465</v>
      </c>
      <c r="B207">
        <f xml:space="preserve"> SQRT('Input-Graph'!$K$16/(2*PI())) * 'Input-Graph'!$K$22 * EXP(J207/(2*'Input-Graph'!$K$16)) / ('Input-Graph'!A207*A207)</f>
        <v>0.59046867923676472</v>
      </c>
      <c r="C207">
        <f t="shared" si="12"/>
        <v>-2.5953451332370134</v>
      </c>
      <c r="D207">
        <f xml:space="preserve"> POWER('Input-Graph'!$K$16,1.5) * EXP(J207/(2*'Input-Graph'!$K$16)) / (A207*SQRT(2*PI()))</f>
        <v>2.5385018696926642</v>
      </c>
      <c r="E207">
        <f t="shared" si="13"/>
        <v>-5.684326354434921E-2</v>
      </c>
      <c r="F207" s="7">
        <f xml:space="preserve"> I207 * NORMDIST(-I207*SQRT(A207)/'Input-Graph'!$K$16,0,1,1)</f>
        <v>1.5900490001721173</v>
      </c>
      <c r="G207" s="7">
        <f xml:space="preserve"> - (  'Input-Graph'!$K$16*EXP(Intermediate!J207*Intermediate!A207/(2*'Input-Graph'!$K$16*'Input-Graph'!$K$16)  )/SQRT(2*PI()*Intermediate!A207)  )</f>
        <v>-1.8663369072894653</v>
      </c>
      <c r="H207">
        <f t="shared" si="14"/>
        <v>0.25733750857506754</v>
      </c>
      <c r="I207">
        <f>'Input-Graph'!$K$15 - 'Input-Graph'!$N$16/Intermediate!K207</f>
        <v>86.850500000000011</v>
      </c>
      <c r="J207">
        <f t="shared" si="15"/>
        <v>-7543.0093502500022</v>
      </c>
      <c r="K207">
        <f>('Input-Graph'!$N$6 - ((2*'Input-Graph'!A207/'Input-Graph'!$N$8) + 'Input-Graph'!$N$9))*'Input-Graph'!$N$7</f>
        <v>1499588</v>
      </c>
    </row>
    <row r="208" spans="1:11">
      <c r="A208" s="5">
        <f xml:space="preserve"> 'Input-Graph'!$K$16 + 'Input-Graph'!$K$22/'Input-Graph'!A208</f>
        <v>2621.1662069598879</v>
      </c>
      <c r="B208">
        <f xml:space="preserve"> SQRT('Input-Graph'!$K$16/(2*PI())) * 'Input-Graph'!$K$22 * EXP(J208/(2*'Input-Graph'!$K$16)) / ('Input-Graph'!A208*A208)</f>
        <v>0.58815235882132122</v>
      </c>
      <c r="C208">
        <f t="shared" si="12"/>
        <v>-2.5953451332370134</v>
      </c>
      <c r="D208">
        <f xml:space="preserve"> POWER('Input-Graph'!$K$16,1.5) * EXP(J208/(2*'Input-Graph'!$K$16)) / (A208*SQRT(2*PI()))</f>
        <v>2.5408181901081077</v>
      </c>
      <c r="E208">
        <f t="shared" si="13"/>
        <v>-5.4526943128905714E-2</v>
      </c>
      <c r="F208" s="7">
        <f xml:space="preserve"> I208 * NORMDIST(-I208*SQRT(A208)/'Input-Graph'!$K$16,0,1,1)</f>
        <v>1.5937696477693395</v>
      </c>
      <c r="G208" s="7">
        <f xml:space="preserve"> - (  'Input-Graph'!$K$16*EXP(Intermediate!J208*Intermediate!A208/(2*'Input-Graph'!$K$16*'Input-Graph'!$K$16)  )/SQRT(2*PI()*Intermediate!A208)  )</f>
        <v>-1.8709097022319432</v>
      </c>
      <c r="H208">
        <f t="shared" si="14"/>
        <v>0.25648536122981169</v>
      </c>
      <c r="I208">
        <f>'Input-Graph'!$K$15 - 'Input-Graph'!$N$16/Intermediate!K208</f>
        <v>86.850500000000011</v>
      </c>
      <c r="J208">
        <f t="shared" si="15"/>
        <v>-7543.0093502500022</v>
      </c>
      <c r="K208">
        <f>('Input-Graph'!$N$6 - ((2*'Input-Graph'!A208/'Input-Graph'!$N$8) + 'Input-Graph'!$N$9))*'Input-Graph'!$N$7</f>
        <v>1499586</v>
      </c>
    </row>
    <row r="209" spans="1:11">
      <c r="A209" s="5">
        <f xml:space="preserve"> 'Input-Graph'!$K$16 + 'Input-Graph'!$K$22/'Input-Graph'!A209</f>
        <v>2618.7974549654546</v>
      </c>
      <c r="B209">
        <f xml:space="preserve"> SQRT('Input-Graph'!$K$16/(2*PI())) * 'Input-Graph'!$K$22 * EXP(J209/(2*'Input-Graph'!$K$16)) / ('Input-Graph'!A209*A209)</f>
        <v>0.58585414055174923</v>
      </c>
      <c r="C209">
        <f t="shared" si="12"/>
        <v>-2.5953451332370134</v>
      </c>
      <c r="D209">
        <f xml:space="preserve"> POWER('Input-Graph'!$K$16,1.5) * EXP(J209/(2*'Input-Graph'!$K$16)) / (A209*SQRT(2*PI()))</f>
        <v>2.54311640837768</v>
      </c>
      <c r="E209">
        <f t="shared" si="13"/>
        <v>-5.2228724859333386E-2</v>
      </c>
      <c r="F209" s="7">
        <f xml:space="preserve"> I209 * NORMDIST(-I209*SQRT(A209)/'Input-Graph'!$K$16,0,1,1)</f>
        <v>1.5974635056615079</v>
      </c>
      <c r="G209" s="7">
        <f xml:space="preserve"> - (  'Input-Graph'!$K$16*EXP(Intermediate!J209*Intermediate!A209/(2*'Input-Graph'!$K$16*'Input-Graph'!$K$16)  )/SQRT(2*PI()*Intermediate!A209)  )</f>
        <v>-1.8754503403665974</v>
      </c>
      <c r="H209">
        <f t="shared" si="14"/>
        <v>0.2556385809873265</v>
      </c>
      <c r="I209">
        <f>'Input-Graph'!$K$15 - 'Input-Graph'!$N$16/Intermediate!K209</f>
        <v>86.850500000000011</v>
      </c>
      <c r="J209">
        <f t="shared" si="15"/>
        <v>-7543.0093502500022</v>
      </c>
      <c r="K209">
        <f>('Input-Graph'!$N$6 - ((2*'Input-Graph'!A209/'Input-Graph'!$N$8) + 'Input-Graph'!$N$9))*'Input-Graph'!$N$7</f>
        <v>1499584</v>
      </c>
    </row>
    <row r="210" spans="1:11">
      <c r="A210" s="5">
        <f xml:space="preserve"> 'Input-Graph'!$K$16 + 'Input-Graph'!$K$22/'Input-Graph'!A210</f>
        <v>2616.4513704542219</v>
      </c>
      <c r="B210">
        <f xml:space="preserve"> SQRT('Input-Graph'!$K$16/(2*PI())) * 'Input-Graph'!$K$22 * EXP(J210/(2*'Input-Graph'!$K$16)) / ('Input-Graph'!A210*A210)</f>
        <v>0.58357381305041256</v>
      </c>
      <c r="C210">
        <f t="shared" si="12"/>
        <v>-2.5953451332370134</v>
      </c>
      <c r="D210">
        <f xml:space="preserve"> POWER('Input-Graph'!$K$16,1.5) * EXP(J210/(2*'Input-Graph'!$K$16)) / (A210*SQRT(2*PI()))</f>
        <v>2.5453967358790166</v>
      </c>
      <c r="E210">
        <f t="shared" si="13"/>
        <v>-4.9948397357996832E-2</v>
      </c>
      <c r="F210" s="7">
        <f xml:space="preserve"> I210 * NORMDIST(-I210*SQRT(A210)/'Input-Graph'!$K$16,0,1,1)</f>
        <v>1.6011308529080033</v>
      </c>
      <c r="G210" s="7">
        <f xml:space="preserve"> - (  'Input-Graph'!$K$16*EXP(Intermediate!J210*Intermediate!A210/(2*'Input-Graph'!$K$16*'Input-Graph'!$K$16)  )/SQRT(2*PI()*Intermediate!A210)  )</f>
        <v>-1.8799591476820052</v>
      </c>
      <c r="H210">
        <f t="shared" si="14"/>
        <v>0.25479712091841389</v>
      </c>
      <c r="I210">
        <f>'Input-Graph'!$K$15 - 'Input-Graph'!$N$16/Intermediate!K210</f>
        <v>86.850500000000011</v>
      </c>
      <c r="J210">
        <f t="shared" si="15"/>
        <v>-7543.0093502500022</v>
      </c>
      <c r="K210">
        <f>('Input-Graph'!$N$6 - ((2*'Input-Graph'!A210/'Input-Graph'!$N$8) + 'Input-Graph'!$N$9))*'Input-Graph'!$N$7</f>
        <v>1499582</v>
      </c>
    </row>
    <row r="211" spans="1:11">
      <c r="A211" s="5">
        <f xml:space="preserve"> 'Input-Graph'!$K$16 + 'Input-Graph'!$K$22/'Input-Graph'!A211</f>
        <v>2614.1276296050009</v>
      </c>
      <c r="B211">
        <f xml:space="preserve"> SQRT('Input-Graph'!$K$16/(2*PI())) * 'Input-Graph'!$K$22 * EXP(J211/(2*'Input-Graph'!$K$16)) / ('Input-Graph'!A211*A211)</f>
        <v>0.58131116821790685</v>
      </c>
      <c r="C211">
        <f t="shared" si="12"/>
        <v>-2.5953451332370134</v>
      </c>
      <c r="D211">
        <f xml:space="preserve"> POWER('Input-Graph'!$K$16,1.5) * EXP(J211/(2*'Input-Graph'!$K$16)) / (A211*SQRT(2*PI()))</f>
        <v>2.5476593807115222</v>
      </c>
      <c r="E211">
        <f t="shared" si="13"/>
        <v>-4.7685752525491232E-2</v>
      </c>
      <c r="F211" s="7">
        <f xml:space="preserve"> I211 * NORMDIST(-I211*SQRT(A211)/'Input-Graph'!$K$16,0,1,1)</f>
        <v>1.6047719648839447</v>
      </c>
      <c r="G211" s="7">
        <f xml:space="preserve"> - (  'Input-Graph'!$K$16*EXP(Intermediate!J211*Intermediate!A211/(2*'Input-Graph'!$K$16*'Input-Graph'!$K$16)  )/SQRT(2*PI()*Intermediate!A211)  )</f>
        <v>-1.8844364460072363</v>
      </c>
      <c r="H211">
        <f t="shared" si="14"/>
        <v>0.25396093456912383</v>
      </c>
      <c r="I211">
        <f>'Input-Graph'!$K$15 - 'Input-Graph'!$N$16/Intermediate!K211</f>
        <v>86.850500000000011</v>
      </c>
      <c r="J211">
        <f t="shared" si="15"/>
        <v>-7543.0093502500022</v>
      </c>
      <c r="K211">
        <f>('Input-Graph'!$N$6 - ((2*'Input-Graph'!A211/'Input-Graph'!$N$8) + 'Input-Graph'!$N$9))*'Input-Graph'!$N$7</f>
        <v>1499580</v>
      </c>
    </row>
    <row r="212" spans="1:11">
      <c r="A212" s="5">
        <f xml:space="preserve"> 'Input-Graph'!$K$16 + 'Input-Graph'!$K$22/'Input-Graph'!A212</f>
        <v>2611.8259147353933</v>
      </c>
      <c r="B212">
        <f xml:space="preserve"> SQRT('Input-Graph'!$K$16/(2*PI())) * 'Input-Graph'!$K$22 * EXP(J212/(2*'Input-Graph'!$K$16)) / ('Input-Graph'!A212*A212)</f>
        <v>0.57906600116975282</v>
      </c>
      <c r="C212">
        <f t="shared" si="12"/>
        <v>-2.5953451332370134</v>
      </c>
      <c r="D212">
        <f xml:space="preserve"> POWER('Input-Graph'!$K$16,1.5) * EXP(J212/(2*'Input-Graph'!$K$16)) / (A212*SQRT(2*PI()))</f>
        <v>2.5499045477596765</v>
      </c>
      <c r="E212">
        <f t="shared" si="13"/>
        <v>-4.5440585477336981E-2</v>
      </c>
      <c r="F212" s="7">
        <f xml:space="preserve"> I212 * NORMDIST(-I212*SQRT(A212)/'Input-Graph'!$K$16,0,1,1)</f>
        <v>1.6083871133365195</v>
      </c>
      <c r="G212" s="7">
        <f xml:space="preserve"> - (  'Input-Graph'!$K$16*EXP(Intermediate!J212*Intermediate!A212/(2*'Input-Graph'!$K$16*'Input-Graph'!$K$16)  )/SQRT(2*PI()*Intermediate!A212)  )</f>
        <v>-1.8888825530722282</v>
      </c>
      <c r="H212">
        <f t="shared" si="14"/>
        <v>0.25312997595670739</v>
      </c>
      <c r="I212">
        <f>'Input-Graph'!$K$15 - 'Input-Graph'!$N$16/Intermediate!K212</f>
        <v>86.850500000000011</v>
      </c>
      <c r="J212">
        <f t="shared" si="15"/>
        <v>-7543.0093502500022</v>
      </c>
      <c r="K212">
        <f>('Input-Graph'!$N$6 - ((2*'Input-Graph'!A212/'Input-Graph'!$N$8) + 'Input-Graph'!$N$9))*'Input-Graph'!$N$7</f>
        <v>1499578</v>
      </c>
    </row>
    <row r="213" spans="1:11">
      <c r="A213" s="5">
        <f xml:space="preserve"> 'Input-Graph'!$K$16 + 'Input-Graph'!$K$22/'Input-Graph'!A213</f>
        <v>2609.5459141570086</v>
      </c>
      <c r="B213">
        <f xml:space="preserve"> SQRT('Input-Graph'!$K$16/(2*PI())) * 'Input-Graph'!$K$22 * EXP(J213/(2*'Input-Graph'!$K$16)) / ('Input-Graph'!A213*A213)</f>
        <v>0.57683811017455011</v>
      </c>
      <c r="C213">
        <f t="shared" si="12"/>
        <v>-2.5953451332370134</v>
      </c>
      <c r="D213">
        <f xml:space="preserve"> POWER('Input-Graph'!$K$16,1.5) * EXP(J213/(2*'Input-Graph'!$K$16)) / (A213*SQRT(2*PI()))</f>
        <v>2.5521324387548789</v>
      </c>
      <c r="E213">
        <f t="shared" si="13"/>
        <v>-4.3212694482134495E-2</v>
      </c>
      <c r="F213" s="7">
        <f xml:space="preserve"> I213 * NORMDIST(-I213*SQRT(A213)/'Input-Graph'!$K$16,0,1,1)</f>
        <v>1.6119765664400898</v>
      </c>
      <c r="G213" s="7">
        <f xml:space="preserve"> - (  'Input-Graph'!$K$16*EXP(Intermediate!J213*Intermediate!A213/(2*'Input-Graph'!$K$16*'Input-Graph'!$K$16)  )/SQRT(2*PI()*Intermediate!A213)  )</f>
        <v>-1.8932977825673012</v>
      </c>
      <c r="H213">
        <f t="shared" si="14"/>
        <v>0.252304199565204</v>
      </c>
      <c r="I213">
        <f>'Input-Graph'!$K$15 - 'Input-Graph'!$N$16/Intermediate!K213</f>
        <v>86.850500000000011</v>
      </c>
      <c r="J213">
        <f t="shared" si="15"/>
        <v>-7543.0093502500022</v>
      </c>
      <c r="K213">
        <f>('Input-Graph'!$N$6 - ((2*'Input-Graph'!A213/'Input-Graph'!$N$8) + 'Input-Graph'!$N$9))*'Input-Graph'!$N$7</f>
        <v>1499576</v>
      </c>
    </row>
    <row r="214" spans="1:11">
      <c r="A214" s="5">
        <f xml:space="preserve"> 'Input-Graph'!$K$16 + 'Input-Graph'!$K$22/'Input-Graph'!A214</f>
        <v>2607.2873220347587</v>
      </c>
      <c r="B214">
        <f xml:space="preserve"> SQRT('Input-Graph'!$K$16/(2*PI())) * 'Input-Graph'!$K$22 * EXP(J214/(2*'Input-Graph'!$K$16)) / ('Input-Graph'!A214*A214)</f>
        <v>0.57462729659355538</v>
      </c>
      <c r="C214">
        <f t="shared" si="12"/>
        <v>-2.5953451332370134</v>
      </c>
      <c r="D214">
        <f xml:space="preserve"> POWER('Input-Graph'!$K$16,1.5) * EXP(J214/(2*'Input-Graph'!$K$16)) / (A214*SQRT(2*PI()))</f>
        <v>2.5543432523358738</v>
      </c>
      <c r="E214">
        <f t="shared" si="13"/>
        <v>-4.1001880901139653E-2</v>
      </c>
      <c r="F214" s="7">
        <f xml:space="preserve"> I214 * NORMDIST(-I214*SQRT(A214)/'Input-Graph'!$K$16,0,1,1)</f>
        <v>1.6155405888508843</v>
      </c>
      <c r="G214" s="7">
        <f xml:space="preserve"> - (  'Input-Graph'!$K$16*EXP(Intermediate!J214*Intermediate!A214/(2*'Input-Graph'!$K$16*'Input-Graph'!$K$16)  )/SQRT(2*PI()*Intermediate!A214)  )</f>
        <v>-1.8976824442018037</v>
      </c>
      <c r="H214">
        <f t="shared" si="14"/>
        <v>0.25148356034149644</v>
      </c>
      <c r="I214">
        <f>'Input-Graph'!$K$15 - 'Input-Graph'!$N$16/Intermediate!K214</f>
        <v>86.850500000000011</v>
      </c>
      <c r="J214">
        <f t="shared" si="15"/>
        <v>-7543.0093502500022</v>
      </c>
      <c r="K214">
        <f>('Input-Graph'!$N$6 - ((2*'Input-Graph'!A214/'Input-Graph'!$N$8) + 'Input-Graph'!$N$9))*'Input-Graph'!$N$7</f>
        <v>1499574</v>
      </c>
    </row>
    <row r="215" spans="1:11">
      <c r="A215" s="5">
        <f xml:space="preserve"> 'Input-Graph'!$K$16 + 'Input-Graph'!$K$22/'Input-Graph'!A215</f>
        <v>2605.0498382501</v>
      </c>
      <c r="B215">
        <f xml:space="preserve"> SQRT('Input-Graph'!$K$16/(2*PI())) * 'Input-Graph'!$K$22 * EXP(J215/(2*'Input-Graph'!$K$16)) / ('Input-Graph'!A215*A215)</f>
        <v>0.57243336482164242</v>
      </c>
      <c r="C215">
        <f t="shared" si="12"/>
        <v>-2.5953451332370134</v>
      </c>
      <c r="D215">
        <f xml:space="preserve"> POWER('Input-Graph'!$K$16,1.5) * EXP(J215/(2*'Input-Graph'!$K$16)) / (A215*SQRT(2*PI()))</f>
        <v>2.5565371841077869</v>
      </c>
      <c r="E215">
        <f t="shared" si="13"/>
        <v>-3.8807949129226582E-2</v>
      </c>
      <c r="F215" s="7">
        <f xml:space="preserve"> I215 * NORMDIST(-I215*SQRT(A215)/'Input-Graph'!$K$16,0,1,1)</f>
        <v>1.6190794417603092</v>
      </c>
      <c r="G215" s="7">
        <f xml:space="preserve"> - (  'Input-Graph'!$K$16*EXP(Intermediate!J215*Intermediate!A215/(2*'Input-Graph'!$K$16*'Input-Graph'!$K$16)  )/SQRT(2*PI()*Intermediate!A215)  )</f>
        <v>-1.9020368437619144</v>
      </c>
      <c r="H215">
        <f t="shared" si="14"/>
        <v>0.25066801369081038</v>
      </c>
      <c r="I215">
        <f>'Input-Graph'!$K$15 - 'Input-Graph'!$N$16/Intermediate!K215</f>
        <v>86.850500000000011</v>
      </c>
      <c r="J215">
        <f t="shared" si="15"/>
        <v>-7543.0093502500022</v>
      </c>
      <c r="K215">
        <f>('Input-Graph'!$N$6 - ((2*'Input-Graph'!A215/'Input-Graph'!$N$8) + 'Input-Graph'!$N$9))*'Input-Graph'!$N$7</f>
        <v>1499572</v>
      </c>
    </row>
    <row r="216" spans="1:11">
      <c r="A216" s="5">
        <f xml:space="preserve"> 'Input-Graph'!$K$16 + 'Input-Graph'!$K$22/'Input-Graph'!A216</f>
        <v>2602.8331682680891</v>
      </c>
      <c r="B216">
        <f xml:space="preserve"> SQRT('Input-Graph'!$K$16/(2*PI())) * 'Input-Graph'!$K$22 * EXP(J216/(2*'Input-Graph'!$K$16)) / ('Input-Graph'!A216*A216)</f>
        <v>0.57025612222961086</v>
      </c>
      <c r="C216">
        <f t="shared" ref="C216:C279" si="16" xml:space="preserve"> -I216*NORMDIST(-I216/$Q$2,0,1,1)</f>
        <v>-2.5953451332370134</v>
      </c>
      <c r="D216">
        <f xml:space="preserve"> POWER('Input-Graph'!$K$16,1.5) * EXP(J216/(2*'Input-Graph'!$K$16)) / (A216*SQRT(2*PI()))</f>
        <v>2.5587144266998187</v>
      </c>
      <c r="E216">
        <f t="shared" ref="E216:E279" si="17">C216+D216</f>
        <v>-3.663070653719469E-2</v>
      </c>
      <c r="F216" s="7">
        <f xml:space="preserve"> I216 * NORMDIST(-I216*SQRT(A216)/'Input-Graph'!$K$16,0,1,1)</f>
        <v>1.6225933829478283</v>
      </c>
      <c r="G216" s="7">
        <f xml:space="preserve"> - (  'Input-Graph'!$K$16*EXP(Intermediate!J216*Intermediate!A216/(2*'Input-Graph'!$K$16*'Input-Graph'!$K$16)  )/SQRT(2*PI()*Intermediate!A216)  )</f>
        <v>-1.906361283167584</v>
      </c>
      <c r="H216">
        <f t="shared" ref="H216:H279" si="18">+B216+E216+F216+G216</f>
        <v>0.24985751547266055</v>
      </c>
      <c r="I216">
        <f>'Input-Graph'!$K$15 - 'Input-Graph'!$N$16/Intermediate!K216</f>
        <v>86.850500000000011</v>
      </c>
      <c r="J216">
        <f t="shared" si="15"/>
        <v>-7543.0093502500022</v>
      </c>
      <c r="K216">
        <f>('Input-Graph'!$N$6 - ((2*'Input-Graph'!A216/'Input-Graph'!$N$8) + 'Input-Graph'!$N$9))*'Input-Graph'!$N$7</f>
        <v>1499570</v>
      </c>
    </row>
    <row r="217" spans="1:11">
      <c r="A217" s="5">
        <f xml:space="preserve"> 'Input-Graph'!$K$16 + 'Input-Graph'!$K$22/'Input-Graph'!A217</f>
        <v>2600.6370230081343</v>
      </c>
      <c r="B217">
        <f xml:space="preserve"> SQRT('Input-Graph'!$K$16/(2*PI())) * 'Input-Graph'!$K$22 * EXP(J217/(2*'Input-Graph'!$K$16)) / ('Input-Graph'!A217*A217)</f>
        <v>0.56809537910780616</v>
      </c>
      <c r="C217">
        <f t="shared" si="16"/>
        <v>-2.5953451332370134</v>
      </c>
      <c r="D217">
        <f xml:space="preserve"> POWER('Input-Graph'!$K$16,1.5) * EXP(J217/(2*'Input-Graph'!$K$16)) / (A217*SQRT(2*PI()))</f>
        <v>2.5608751698216232</v>
      </c>
      <c r="E217">
        <f t="shared" si="17"/>
        <v>-3.4469963415390215E-2</v>
      </c>
      <c r="F217" s="7">
        <f xml:space="preserve"> I217 * NORMDIST(-I217*SQRT(A217)/'Input-Graph'!$K$16,0,1,1)</f>
        <v>1.6260826668327517</v>
      </c>
      <c r="G217" s="7">
        <f xml:space="preserve"> - (  'Input-Graph'!$K$16*EXP(Intermediate!J217*Intermediate!A217/(2*'Input-Graph'!$K$16*'Input-Graph'!$K$16)  )/SQRT(2*PI()*Intermediate!A217)  )</f>
        <v>-1.9106560605286476</v>
      </c>
      <c r="H217">
        <f t="shared" si="18"/>
        <v>0.24905202199652021</v>
      </c>
      <c r="I217">
        <f>'Input-Graph'!$K$15 - 'Input-Graph'!$N$16/Intermediate!K217</f>
        <v>86.850500000000011</v>
      </c>
      <c r="J217">
        <f t="shared" si="15"/>
        <v>-7543.0093502500022</v>
      </c>
      <c r="K217">
        <f>('Input-Graph'!$N$6 - ((2*'Input-Graph'!A217/'Input-Graph'!$N$8) + 'Input-Graph'!$N$9))*'Input-Graph'!$N$7</f>
        <v>1499568</v>
      </c>
    </row>
    <row r="218" spans="1:11">
      <c r="A218" s="5">
        <f xml:space="preserve"> 'Input-Graph'!$K$16 + 'Input-Graph'!$K$22/'Input-Graph'!A218</f>
        <v>2598.4611187183173</v>
      </c>
      <c r="B218">
        <f xml:space="preserve"> SQRT('Input-Graph'!$K$16/(2*PI())) * 'Input-Graph'!$K$22 * EXP(J218/(2*'Input-Graph'!$K$16)) / ('Input-Graph'!A218*A218)</f>
        <v>0.56595094861101658</v>
      </c>
      <c r="C218">
        <f t="shared" si="16"/>
        <v>-2.5953451332370134</v>
      </c>
      <c r="D218">
        <f xml:space="preserve"> POWER('Input-Graph'!$K$16,1.5) * EXP(J218/(2*'Input-Graph'!$K$16)) / (A218*SQRT(2*PI()))</f>
        <v>2.5630196003184125</v>
      </c>
      <c r="E218">
        <f t="shared" si="17"/>
        <v>-3.2325532918600963E-2</v>
      </c>
      <c r="F218" s="7">
        <f xml:space="preserve"> I218 * NORMDIST(-I218*SQRT(A218)/'Input-Graph'!$K$16,0,1,1)</f>
        <v>1.6295475445252434</v>
      </c>
      <c r="G218" s="7">
        <f xml:space="preserve"> - (  'Input-Graph'!$K$16*EXP(Intermediate!J218*Intermediate!A218/(2*'Input-Graph'!$K$16*'Input-Graph'!$K$16)  )/SQRT(2*PI()*Intermediate!A218)  )</f>
        <v>-1.9149214702001101</v>
      </c>
      <c r="H218">
        <f t="shared" si="18"/>
        <v>0.24825149001754898</v>
      </c>
      <c r="I218">
        <f>'Input-Graph'!$K$15 - 'Input-Graph'!$N$16/Intermediate!K218</f>
        <v>86.850500000000011</v>
      </c>
      <c r="J218">
        <f t="shared" si="15"/>
        <v>-7543.0093502500022</v>
      </c>
      <c r="K218">
        <f>('Input-Graph'!$N$6 - ((2*'Input-Graph'!A218/'Input-Graph'!$N$8) + 'Input-Graph'!$N$9))*'Input-Graph'!$N$7</f>
        <v>1499566</v>
      </c>
    </row>
    <row r="219" spans="1:11">
      <c r="A219" s="5">
        <f xml:space="preserve"> 'Input-Graph'!$K$16 + 'Input-Graph'!$K$22/'Input-Graph'!A219</f>
        <v>2596.3051768531773</v>
      </c>
      <c r="B219">
        <f xml:space="preserve"> SQRT('Input-Graph'!$K$16/(2*PI())) * 'Input-Graph'!$K$22 * EXP(J219/(2*'Input-Graph'!$K$16)) / ('Input-Graph'!A219*A219)</f>
        <v>0.56382264670461357</v>
      </c>
      <c r="C219">
        <f t="shared" si="16"/>
        <v>-2.5953451332370134</v>
      </c>
      <c r="D219">
        <f xml:space="preserve"> POWER('Input-Graph'!$K$16,1.5) * EXP(J219/(2*'Input-Graph'!$K$16)) / (A219*SQRT(2*PI()))</f>
        <v>2.5651479022248154</v>
      </c>
      <c r="E219">
        <f t="shared" si="17"/>
        <v>-3.0197231012198067E-2</v>
      </c>
      <c r="F219" s="7">
        <f xml:space="preserve"> I219 * NORMDIST(-I219*SQRT(A219)/'Input-Graph'!$K$16,0,1,1)</f>
        <v>1.6329882638765874</v>
      </c>
      <c r="G219" s="7">
        <f xml:space="preserve"> - (  'Input-Graph'!$K$16*EXP(Intermediate!J219*Intermediate!A219/(2*'Input-Graph'!$K$16*'Input-Graph'!$K$16)  )/SQRT(2*PI()*Intermediate!A219)  )</f>
        <v>-1.9191578028366048</v>
      </c>
      <c r="H219">
        <f t="shared" si="18"/>
        <v>0.24745587673239799</v>
      </c>
      <c r="I219">
        <f>'Input-Graph'!$K$15 - 'Input-Graph'!$N$16/Intermediate!K219</f>
        <v>86.850500000000011</v>
      </c>
      <c r="J219">
        <f t="shared" si="15"/>
        <v>-7543.0093502500022</v>
      </c>
      <c r="K219">
        <f>('Input-Graph'!$N$6 - ((2*'Input-Graph'!A219/'Input-Graph'!$N$8) + 'Input-Graph'!$N$9))*'Input-Graph'!$N$7</f>
        <v>1499564</v>
      </c>
    </row>
    <row r="220" spans="1:11">
      <c r="A220" s="5">
        <f xml:space="preserve"> 'Input-Graph'!$K$16 + 'Input-Graph'!$K$22/'Input-Graph'!A220</f>
        <v>2594.1689239548423</v>
      </c>
      <c r="B220">
        <f xml:space="preserve"> SQRT('Input-Graph'!$K$16/(2*PI())) * 'Input-Graph'!$K$22 * EXP(J220/(2*'Input-Graph'!$K$16)) / ('Input-Graph'!A220*A220)</f>
        <v>0.56171029211190182</v>
      </c>
      <c r="C220">
        <f t="shared" si="16"/>
        <v>-2.5953451332370134</v>
      </c>
      <c r="D220">
        <f xml:space="preserve"> POWER('Input-Graph'!$K$16,1.5) * EXP(J220/(2*'Input-Graph'!$K$16)) / (A220*SQRT(2*PI()))</f>
        <v>2.5672602568175269</v>
      </c>
      <c r="E220">
        <f t="shared" si="17"/>
        <v>-2.8084876419486537E-2</v>
      </c>
      <c r="F220" s="7">
        <f xml:space="preserve"> I220 * NORMDIST(-I220*SQRT(A220)/'Input-Graph'!$K$16,0,1,1)</f>
        <v>1.6364050695285748</v>
      </c>
      <c r="G220" s="7">
        <f xml:space="preserve"> - (  'Input-Graph'!$K$16*EXP(Intermediate!J220*Intermediate!A220/(2*'Input-Graph'!$K$16*'Input-Graph'!$K$16)  )/SQRT(2*PI()*Intermediate!A220)  )</f>
        <v>-1.9233653454460435</v>
      </c>
      <c r="H220">
        <f t="shared" si="18"/>
        <v>0.24666513977494664</v>
      </c>
      <c r="I220">
        <f>'Input-Graph'!$K$15 - 'Input-Graph'!$N$16/Intermediate!K220</f>
        <v>86.850500000000011</v>
      </c>
      <c r="J220">
        <f t="shared" si="15"/>
        <v>-7543.0093502500022</v>
      </c>
      <c r="K220">
        <f>('Input-Graph'!$N$6 - ((2*'Input-Graph'!A220/'Input-Graph'!$N$8) + 'Input-Graph'!$N$9))*'Input-Graph'!$N$7</f>
        <v>1499562</v>
      </c>
    </row>
    <row r="221" spans="1:11">
      <c r="A221" s="5">
        <f xml:space="preserve"> 'Input-Graph'!$K$16 + 'Input-Graph'!$K$22/'Input-Graph'!A221</f>
        <v>2592.0520915374009</v>
      </c>
      <c r="B221">
        <f xml:space="preserve"> SQRT('Input-Graph'!$K$16/(2*PI())) * 'Input-Graph'!$K$22 * EXP(J221/(2*'Input-Graph'!$K$16)) / ('Input-Graph'!A221*A221)</f>
        <v>0.55961370626265072</v>
      </c>
      <c r="C221">
        <f t="shared" si="16"/>
        <v>-2.5953451332370134</v>
      </c>
      <c r="D221">
        <f xml:space="preserve"> POWER('Input-Graph'!$K$16,1.5) * EXP(J221/(2*'Input-Graph'!$K$16)) / (A221*SQRT(2*PI()))</f>
        <v>2.5693568426667786</v>
      </c>
      <c r="E221">
        <f t="shared" si="17"/>
        <v>-2.5988290570234884E-2</v>
      </c>
      <c r="F221" s="7">
        <f xml:space="preserve"> I221 * NORMDIST(-I221*SQRT(A221)/'Input-Graph'!$K$16,0,1,1)</f>
        <v>1.6397982029620251</v>
      </c>
      <c r="G221" s="7">
        <f xml:space="preserve"> - (  'Input-Graph'!$K$16*EXP(Intermediate!J221*Intermediate!A221/(2*'Input-Graph'!$K$16*'Input-Graph'!$K$16)  )/SQRT(2*PI()*Intermediate!A221)  )</f>
        <v>-1.9275443814424631</v>
      </c>
      <c r="H221">
        <f t="shared" si="18"/>
        <v>0.24587923721197802</v>
      </c>
      <c r="I221">
        <f>'Input-Graph'!$K$15 - 'Input-Graph'!$N$16/Intermediate!K221</f>
        <v>86.850500000000011</v>
      </c>
      <c r="J221">
        <f t="shared" si="15"/>
        <v>-7543.0093502500022</v>
      </c>
      <c r="K221">
        <f>('Input-Graph'!$N$6 - ((2*'Input-Graph'!A221/'Input-Graph'!$N$8) + 'Input-Graph'!$N$9))*'Input-Graph'!$N$7</f>
        <v>1499560</v>
      </c>
    </row>
    <row r="222" spans="1:11">
      <c r="A222" s="5">
        <f xml:space="preserve"> 'Input-Graph'!$K$16 + 'Input-Graph'!$K$22/'Input-Graph'!A222</f>
        <v>2589.9544159744164</v>
      </c>
      <c r="B222">
        <f xml:space="preserve"> SQRT('Input-Graph'!$K$16/(2*PI())) * 'Input-Graph'!$K$22 * EXP(J222/(2*'Input-Graph'!$K$16)) / ('Input-Graph'!A222*A222)</f>
        <v>0.55753271324277098</v>
      </c>
      <c r="C222">
        <f t="shared" si="16"/>
        <v>-2.5953451332370134</v>
      </c>
      <c r="D222">
        <f xml:space="preserve"> POWER('Input-Graph'!$K$16,1.5) * EXP(J222/(2*'Input-Graph'!$K$16)) / (A222*SQRT(2*PI()))</f>
        <v>2.5714378356866581</v>
      </c>
      <c r="E222">
        <f t="shared" si="17"/>
        <v>-2.3907297550355366E-2</v>
      </c>
      <c r="F222" s="7">
        <f xml:space="preserve"> I222 * NORMDIST(-I222*SQRT(A222)/'Input-Graph'!$K$16,0,1,1)</f>
        <v>1.6431679025447083</v>
      </c>
      <c r="G222" s="7">
        <f xml:space="preserve"> - (  'Input-Graph'!$K$16*EXP(Intermediate!J222*Intermediate!A222/(2*'Input-Graph'!$K$16*'Input-Graph'!$K$16)  )/SQRT(2*PI()*Intermediate!A222)  )</f>
        <v>-1.9316951906980782</v>
      </c>
      <c r="H222">
        <f t="shared" si="18"/>
        <v>0.24509812753904558</v>
      </c>
      <c r="I222">
        <f>'Input-Graph'!$K$15 - 'Input-Graph'!$N$16/Intermediate!K222</f>
        <v>86.850500000000011</v>
      </c>
      <c r="J222">
        <f t="shared" si="15"/>
        <v>-7543.0093502500022</v>
      </c>
      <c r="K222">
        <f>('Input-Graph'!$N$6 - ((2*'Input-Graph'!A222/'Input-Graph'!$N$8) + 'Input-Graph'!$N$9))*'Input-Graph'!$N$7</f>
        <v>1499558</v>
      </c>
    </row>
    <row r="223" spans="1:11">
      <c r="A223" s="5">
        <f xml:space="preserve"> 'Input-Graph'!$K$16 + 'Input-Graph'!$K$22/'Input-Graph'!A223</f>
        <v>2587.8756383894765</v>
      </c>
      <c r="B223">
        <f xml:space="preserve"> SQRT('Input-Graph'!$K$16/(2*PI())) * 'Input-Graph'!$K$22 * EXP(J223/(2*'Input-Graph'!$K$16)) / ('Input-Graph'!A223*A223)</f>
        <v>0.5554671397451133</v>
      </c>
      <c r="C223">
        <f t="shared" si="16"/>
        <v>-2.5953451332370134</v>
      </c>
      <c r="D223">
        <f xml:space="preserve"> POWER('Input-Graph'!$K$16,1.5) * EXP(J223/(2*'Input-Graph'!$K$16)) / (A223*SQRT(2*PI()))</f>
        <v>2.5735034091843159</v>
      </c>
      <c r="E223">
        <f t="shared" si="17"/>
        <v>-2.1841724052697575E-2</v>
      </c>
      <c r="F223" s="7">
        <f xml:space="preserve"> I223 * NORMDIST(-I223*SQRT(A223)/'Input-Graph'!$K$16,0,1,1)</f>
        <v>1.6465144035782837</v>
      </c>
      <c r="G223" s="7">
        <f xml:space="preserve"> - (  'Input-Graph'!$K$16*EXP(Intermediate!J223*Intermediate!A223/(2*'Input-Graph'!$K$16*'Input-Graph'!$K$16)  )/SQRT(2*PI()*Intermediate!A223)  )</f>
        <v>-1.9358180495945565</v>
      </c>
      <c r="H223">
        <f t="shared" si="18"/>
        <v>0.24432176967614283</v>
      </c>
      <c r="I223">
        <f>'Input-Graph'!$K$15 - 'Input-Graph'!$N$16/Intermediate!K223</f>
        <v>86.850500000000011</v>
      </c>
      <c r="J223">
        <f t="shared" si="15"/>
        <v>-7543.0093502500022</v>
      </c>
      <c r="K223">
        <f>('Input-Graph'!$N$6 - ((2*'Input-Graph'!A223/'Input-Graph'!$N$8) + 'Input-Graph'!$N$9))*'Input-Graph'!$N$7</f>
        <v>1499556</v>
      </c>
    </row>
    <row r="224" spans="1:11">
      <c r="A224" s="5">
        <f xml:space="preserve"> 'Input-Graph'!$K$16 + 'Input-Graph'!$K$22/'Input-Graph'!A224</f>
        <v>2585.8155045496933</v>
      </c>
      <c r="B224">
        <f xml:space="preserve"> SQRT('Input-Graph'!$K$16/(2*PI())) * 'Input-Graph'!$K$22 * EXP(J224/(2*'Input-Graph'!$K$16)) / ('Input-Graph'!A224*A224)</f>
        <v>0.55341681502135398</v>
      </c>
      <c r="C224">
        <f t="shared" si="16"/>
        <v>-2.5953451332370134</v>
      </c>
      <c r="D224">
        <f xml:space="preserve"> POWER('Input-Graph'!$K$16,1.5) * EXP(J224/(2*'Input-Graph'!$K$16)) / (A224*SQRT(2*PI()))</f>
        <v>2.575553733908075</v>
      </c>
      <c r="E224">
        <f t="shared" si="17"/>
        <v>-1.9791399328938475E-2</v>
      </c>
      <c r="F224" s="7">
        <f xml:space="preserve"> I224 * NORMDIST(-I224*SQRT(A224)/'Input-Graph'!$K$16,0,1,1)</f>
        <v>1.6498379383446604</v>
      </c>
      <c r="G224" s="7">
        <f xml:space="preserve"> - (  'Input-Graph'!$K$16*EXP(Intermediate!J224*Intermediate!A224/(2*'Input-Graph'!$K$16*'Input-Graph'!$K$16)  )/SQRT(2*PI()*Intermediate!A224)  )</f>
        <v>-1.9399132310735043</v>
      </c>
      <c r="H224">
        <f t="shared" si="18"/>
        <v>0.24355012296357148</v>
      </c>
      <c r="I224">
        <f>'Input-Graph'!$K$15 - 'Input-Graph'!$N$16/Intermediate!K224</f>
        <v>86.850500000000011</v>
      </c>
      <c r="J224">
        <f t="shared" si="15"/>
        <v>-7543.0093502500022</v>
      </c>
      <c r="K224">
        <f>('Input-Graph'!$N$6 - ((2*'Input-Graph'!A224/'Input-Graph'!$N$8) + 'Input-Graph'!$N$9))*'Input-Graph'!$N$7</f>
        <v>1499554</v>
      </c>
    </row>
    <row r="225" spans="1:11">
      <c r="A225" s="5">
        <f xml:space="preserve"> 'Input-Graph'!$K$16 + 'Input-Graph'!$K$22/'Input-Graph'!A225</f>
        <v>2583.7737647620511</v>
      </c>
      <c r="B225">
        <f xml:space="preserve"> SQRT('Input-Graph'!$K$16/(2*PI())) * 'Input-Graph'!$K$22 * EXP(J225/(2*'Input-Graph'!$K$16)) / ('Input-Graph'!A225*A225)</f>
        <v>0.55138157083494388</v>
      </c>
      <c r="C225">
        <f t="shared" si="16"/>
        <v>-2.5953451332370134</v>
      </c>
      <c r="D225">
        <f xml:space="preserve"> POWER('Input-Graph'!$K$16,1.5) * EXP(J225/(2*'Input-Graph'!$K$16)) / (A225*SQRT(2*PI()))</f>
        <v>2.577588978094485</v>
      </c>
      <c r="E225">
        <f t="shared" si="17"/>
        <v>-1.7756155142528485E-2</v>
      </c>
      <c r="F225" s="7">
        <f xml:space="preserve"> I225 * NORMDIST(-I225*SQRT(A225)/'Input-Graph'!$K$16,0,1,1)</f>
        <v>1.6531387361514414</v>
      </c>
      <c r="G225" s="7">
        <f xml:space="preserve"> - (  'Input-Graph'!$K$16*EXP(Intermediate!J225*Intermediate!A225/(2*'Input-Graph'!$K$16*'Input-Graph'!$K$16)  )/SQRT(2*PI()*Intermediate!A225)  )</f>
        <v>-1.9439810046862067</v>
      </c>
      <c r="H225">
        <f t="shared" si="18"/>
        <v>0.24278314715765004</v>
      </c>
      <c r="I225">
        <f>'Input-Graph'!$K$15 - 'Input-Graph'!$N$16/Intermediate!K225</f>
        <v>86.850500000000011</v>
      </c>
      <c r="J225">
        <f t="shared" si="15"/>
        <v>-7543.0093502500022</v>
      </c>
      <c r="K225">
        <f>('Input-Graph'!$N$6 - ((2*'Input-Graph'!A225/'Input-Graph'!$N$8) + 'Input-Graph'!$N$9))*'Input-Graph'!$N$7</f>
        <v>1499552</v>
      </c>
    </row>
    <row r="226" spans="1:11">
      <c r="A226" s="5">
        <f xml:space="preserve"> 'Input-Graph'!$K$16 + 'Input-Graph'!$K$22/'Input-Graph'!A226</f>
        <v>2581.7501737725211</v>
      </c>
      <c r="B226">
        <f xml:space="preserve"> SQRT('Input-Graph'!$K$16/(2*PI())) * 'Input-Graph'!$K$22 * EXP(J226/(2*'Input-Graph'!$K$16)) / ('Input-Graph'!A226*A226)</f>
        <v>0.54936124141509068</v>
      </c>
      <c r="C226">
        <f t="shared" si="16"/>
        <v>-2.5953451332370134</v>
      </c>
      <c r="D226">
        <f xml:space="preserve"> POWER('Input-Graph'!$K$16,1.5) * EXP(J226/(2*'Input-Graph'!$K$16)) / (A226*SQRT(2*PI()))</f>
        <v>2.5796093075143385</v>
      </c>
      <c r="E226">
        <f t="shared" si="17"/>
        <v>-1.5735825722674956E-2</v>
      </c>
      <c r="F226" s="7">
        <f xml:space="preserve"> I226 * NORMDIST(-I226*SQRT(A226)/'Input-Graph'!$K$16,0,1,1)</f>
        <v>1.6564170233767319</v>
      </c>
      <c r="G226" s="7">
        <f xml:space="preserve"> - (  'Input-Graph'!$K$16*EXP(Intermediate!J226*Intermediate!A226/(2*'Input-Graph'!$K$16*'Input-Graph'!$K$16)  )/SQRT(2*PI()*Intermediate!A226)  )</f>
        <v>-1.948021636642596</v>
      </c>
      <c r="H226">
        <f t="shared" si="18"/>
        <v>0.24202080242655177</v>
      </c>
      <c r="I226">
        <f>'Input-Graph'!$K$15 - 'Input-Graph'!$N$16/Intermediate!K226</f>
        <v>86.850500000000011</v>
      </c>
      <c r="J226">
        <f t="shared" si="15"/>
        <v>-7543.0093502500022</v>
      </c>
      <c r="K226">
        <f>('Input-Graph'!$N$6 - ((2*'Input-Graph'!A226/'Input-Graph'!$N$8) + 'Input-Graph'!$N$9))*'Input-Graph'!$N$7</f>
        <v>1499550</v>
      </c>
    </row>
    <row r="227" spans="1:11">
      <c r="A227" s="5">
        <f xml:space="preserve"> 'Input-Graph'!$K$16 + 'Input-Graph'!$K$22/'Input-Graph'!A227</f>
        <v>2579.7444906678543</v>
      </c>
      <c r="B227">
        <f xml:space="preserve"> SQRT('Input-Graph'!$K$16/(2*PI())) * 'Input-Graph'!$K$22 * EXP(J227/(2*'Input-Graph'!$K$16)) / ('Input-Graph'!A227*A227)</f>
        <v>0.5473556634117499</v>
      </c>
      <c r="C227">
        <f t="shared" si="16"/>
        <v>-2.5953451332370134</v>
      </c>
      <c r="D227">
        <f xml:space="preserve"> POWER('Input-Graph'!$K$16,1.5) * EXP(J227/(2*'Input-Graph'!$K$16)) / (A227*SQRT(2*PI()))</f>
        <v>2.5816148855176788</v>
      </c>
      <c r="E227">
        <f t="shared" si="17"/>
        <v>-1.3730247719334621E-2</v>
      </c>
      <c r="F227" s="7">
        <f xml:space="preserve"> I227 * NORMDIST(-I227*SQRT(A227)/'Input-Graph'!$K$16,0,1,1)</f>
        <v>1.6596730235131758</v>
      </c>
      <c r="G227" s="7">
        <f xml:space="preserve"> - (  'Input-Graph'!$K$16*EXP(Intermediate!J227*Intermediate!A227/(2*'Input-Graph'!$K$16*'Input-Graph'!$K$16)  )/SQRT(2*PI()*Intermediate!A227)  )</f>
        <v>-1.9520353898594818</v>
      </c>
      <c r="H227">
        <f t="shared" si="18"/>
        <v>0.2412630493461092</v>
      </c>
      <c r="I227">
        <f>'Input-Graph'!$K$15 - 'Input-Graph'!$N$16/Intermediate!K227</f>
        <v>86.850500000000011</v>
      </c>
      <c r="J227">
        <f t="shared" si="15"/>
        <v>-7543.0093502500022</v>
      </c>
      <c r="K227">
        <f>('Input-Graph'!$N$6 - ((2*'Input-Graph'!A227/'Input-Graph'!$N$8) + 'Input-Graph'!$N$9))*'Input-Graph'!$N$7</f>
        <v>1499548</v>
      </c>
    </row>
    <row r="228" spans="1:11">
      <c r="A228" s="5">
        <f xml:space="preserve"> 'Input-Graph'!$K$16 + 'Input-Graph'!$K$22/'Input-Graph'!A228</f>
        <v>2577.7564787799683</v>
      </c>
      <c r="B228">
        <f xml:space="preserve"> SQRT('Input-Graph'!$K$16/(2*PI())) * 'Input-Graph'!$K$22 * EXP(J228/(2*'Input-Graph'!$K$16)) / ('Input-Graph'!A228*A228)</f>
        <v>0.54536467585159809</v>
      </c>
      <c r="C228">
        <f t="shared" si="16"/>
        <v>-2.5953451332370134</v>
      </c>
      <c r="D228">
        <f xml:space="preserve"> POWER('Input-Graph'!$K$16,1.5) * EXP(J228/(2*'Input-Graph'!$K$16)) / (A228*SQRT(2*PI()))</f>
        <v>2.5836058730778313</v>
      </c>
      <c r="E228">
        <f t="shared" si="17"/>
        <v>-1.1739260159182141E-2</v>
      </c>
      <c r="F228" s="7">
        <f xml:space="preserve"> I228 * NORMDIST(-I228*SQRT(A228)/'Input-Graph'!$K$16,0,1,1)</f>
        <v>1.6629069572113173</v>
      </c>
      <c r="G228" s="7">
        <f xml:space="preserve"> - (  'Input-Graph'!$K$16*EXP(Intermediate!J228*Intermediate!A228/(2*'Input-Graph'!$K$16*'Input-Graph'!$K$16)  )/SQRT(2*PI()*Intermediate!A228)  )</f>
        <v>-1.9560225240080438</v>
      </c>
      <c r="H228">
        <f t="shared" si="18"/>
        <v>0.24050984889568938</v>
      </c>
      <c r="I228">
        <f>'Input-Graph'!$K$15 - 'Input-Graph'!$N$16/Intermediate!K228</f>
        <v>86.850500000000011</v>
      </c>
      <c r="J228">
        <f t="shared" si="15"/>
        <v>-7543.0093502500022</v>
      </c>
      <c r="K228">
        <f>('Input-Graph'!$N$6 - ((2*'Input-Graph'!A228/'Input-Graph'!$N$8) + 'Input-Graph'!$N$9))*'Input-Graph'!$N$7</f>
        <v>1499546</v>
      </c>
    </row>
    <row r="229" spans="1:11">
      <c r="A229" s="5">
        <f xml:space="preserve"> 'Input-Graph'!$K$16 + 'Input-Graph'!$K$22/'Input-Graph'!A229</f>
        <v>2575.7859055928539</v>
      </c>
      <c r="B229">
        <f xml:space="preserve"> SQRT('Input-Graph'!$K$16/(2*PI())) * 'Input-Graph'!$K$22 * EXP(J229/(2*'Input-Graph'!$K$16)) / ('Input-Graph'!A229*A229)</f>
        <v>0.54338812009496285</v>
      </c>
      <c r="C229">
        <f t="shared" si="16"/>
        <v>-2.5953451332370134</v>
      </c>
      <c r="D229">
        <f xml:space="preserve"> POWER('Input-Graph'!$K$16,1.5) * EXP(J229/(2*'Input-Graph'!$K$16)) / (A229*SQRT(2*PI()))</f>
        <v>2.5855824288344662</v>
      </c>
      <c r="E229">
        <f t="shared" si="17"/>
        <v>-9.7627044025472287E-3</v>
      </c>
      <c r="F229" s="7">
        <f xml:space="preserve"> I229 * NORMDIST(-I229*SQRT(A229)/'Input-Graph'!$K$16,0,1,1)</f>
        <v>1.6661190423221428</v>
      </c>
      <c r="G229" s="7">
        <f xml:space="preserve"> - (  'Input-Graph'!$K$16*EXP(Intermediate!J229*Intermediate!A229/(2*'Input-Graph'!$K$16*'Input-Graph'!$K$16)  )/SQRT(2*PI()*Intermediate!A229)  )</f>
        <v>-1.9599832955605956</v>
      </c>
      <c r="H229">
        <f t="shared" si="18"/>
        <v>0.23976116245396306</v>
      </c>
      <c r="I229">
        <f>'Input-Graph'!$K$15 - 'Input-Graph'!$N$16/Intermediate!K229</f>
        <v>86.850500000000011</v>
      </c>
      <c r="J229">
        <f t="shared" si="15"/>
        <v>-7543.0093502500022</v>
      </c>
      <c r="K229">
        <f>('Input-Graph'!$N$6 - ((2*'Input-Graph'!A229/'Input-Graph'!$N$8) + 'Input-Graph'!$N$9))*'Input-Graph'!$N$7</f>
        <v>1499544</v>
      </c>
    </row>
    <row r="230" spans="1:11">
      <c r="A230" s="5">
        <f xml:space="preserve"> 'Input-Graph'!$K$16 + 'Input-Graph'!$K$22/'Input-Graph'!A230</f>
        <v>2573.8325426519145</v>
      </c>
      <c r="B230">
        <f xml:space="preserve"> SQRT('Input-Graph'!$K$16/(2*PI())) * 'Input-Graph'!$K$22 * EXP(J230/(2*'Input-Graph'!$K$16)) / ('Input-Graph'!A230*A230)</f>
        <v>0.54142583979368708</v>
      </c>
      <c r="C230">
        <f t="shared" si="16"/>
        <v>-2.5953451332370134</v>
      </c>
      <c r="D230">
        <f xml:space="preserve"> POWER('Input-Graph'!$K$16,1.5) * EXP(J230/(2*'Input-Graph'!$K$16)) / (A230*SQRT(2*PI()))</f>
        <v>2.5875447091357424</v>
      </c>
      <c r="E230">
        <f t="shared" si="17"/>
        <v>-7.8004241012710196E-3</v>
      </c>
      <c r="F230" s="7">
        <f xml:space="preserve"> I230 * NORMDIST(-I230*SQRT(A230)/'Input-Graph'!$K$16,0,1,1)</f>
        <v>1.6693094939390927</v>
      </c>
      <c r="G230" s="7">
        <f xml:space="preserve"> - (  'Input-Graph'!$K$16*EXP(Intermediate!J230*Intermediate!A230/(2*'Input-Graph'!$K$16*'Input-Graph'!$K$16)  )/SQRT(2*PI()*Intermediate!A230)  )</f>
        <v>-1.9639179578366368</v>
      </c>
      <c r="H230">
        <f t="shared" si="18"/>
        <v>0.23901695179487192</v>
      </c>
      <c r="I230">
        <f>'Input-Graph'!$K$15 - 'Input-Graph'!$N$16/Intermediate!K230</f>
        <v>86.850500000000011</v>
      </c>
      <c r="J230">
        <f t="shared" si="15"/>
        <v>-7543.0093502500022</v>
      </c>
      <c r="K230">
        <f>('Input-Graph'!$N$6 - ((2*'Input-Graph'!A230/'Input-Graph'!$N$8) + 'Input-Graph'!$N$9))*'Input-Graph'!$N$7</f>
        <v>1499542</v>
      </c>
    </row>
    <row r="231" spans="1:11">
      <c r="A231" s="5">
        <f xml:space="preserve"> 'Input-Graph'!$K$16 + 'Input-Graph'!$K$22/'Input-Graph'!A231</f>
        <v>2571.8961654756795</v>
      </c>
      <c r="B231">
        <f xml:space="preserve"> SQRT('Input-Graph'!$K$16/(2*PI())) * 'Input-Graph'!$K$22 * EXP(J231/(2*'Input-Graph'!$K$16)) / ('Input-Graph'!A231*A231)</f>
        <v>0.53947768084990155</v>
      </c>
      <c r="C231">
        <f t="shared" si="16"/>
        <v>-2.5953451332370134</v>
      </c>
      <c r="D231">
        <f xml:space="preserve"> POWER('Input-Graph'!$K$16,1.5) * EXP(J231/(2*'Input-Graph'!$K$16)) / (A231*SQRT(2*PI()))</f>
        <v>2.5894928680795273</v>
      </c>
      <c r="E231">
        <f t="shared" si="17"/>
        <v>-5.8522651574861584E-3</v>
      </c>
      <c r="F231" s="7">
        <f xml:space="preserve"> I231 * NORMDIST(-I231*SQRT(A231)/'Input-Graph'!$K$16,0,1,1)</f>
        <v>1.6724785244392342</v>
      </c>
      <c r="G231" s="7">
        <f xml:space="preserve"> - (  'Input-Graph'!$K$16*EXP(Intermediate!J231*Intermediate!A231/(2*'Input-Graph'!$K$16*'Input-Graph'!$K$16)  )/SQRT(2*PI()*Intermediate!A231)  )</f>
        <v>-1.9678267610481888</v>
      </c>
      <c r="H231">
        <f t="shared" si="18"/>
        <v>0.2382771790834608</v>
      </c>
      <c r="I231">
        <f>'Input-Graph'!$K$15 - 'Input-Graph'!$N$16/Intermediate!K231</f>
        <v>86.850500000000011</v>
      </c>
      <c r="J231">
        <f t="shared" si="15"/>
        <v>-7543.0093502500022</v>
      </c>
      <c r="K231">
        <f>('Input-Graph'!$N$6 - ((2*'Input-Graph'!A231/'Input-Graph'!$N$8) + 'Input-Graph'!$N$9))*'Input-Graph'!$N$7</f>
        <v>1499540</v>
      </c>
    </row>
    <row r="232" spans="1:11">
      <c r="A232" s="5">
        <f xml:space="preserve"> 'Input-Graph'!$K$16 + 'Input-Graph'!$K$22/'Input-Graph'!A232</f>
        <v>2569.9765534698013</v>
      </c>
      <c r="B232">
        <f xml:space="preserve"> SQRT('Input-Graph'!$K$16/(2*PI())) * 'Input-Graph'!$K$22 * EXP(J232/(2*'Input-Graph'!$K$16)) / ('Input-Graph'!A232*A232)</f>
        <v>0.53754349137568624</v>
      </c>
      <c r="C232">
        <f t="shared" si="16"/>
        <v>-2.5953451332370134</v>
      </c>
      <c r="D232">
        <f xml:space="preserve"> POWER('Input-Graph'!$K$16,1.5) * EXP(J232/(2*'Input-Graph'!$K$16)) / (A232*SQRT(2*PI()))</f>
        <v>2.591427057553743</v>
      </c>
      <c r="E232">
        <f t="shared" si="17"/>
        <v>-3.9180756832704056E-3</v>
      </c>
      <c r="F232" s="7">
        <f xml:space="preserve"> I232 * NORMDIST(-I232*SQRT(A232)/'Input-Graph'!$K$16,0,1,1)</f>
        <v>1.6756263435238263</v>
      </c>
      <c r="G232" s="7">
        <f xml:space="preserve"> - (  'Input-Graph'!$K$16*EXP(Intermediate!J232*Intermediate!A232/(2*'Input-Graph'!$K$16*'Input-Graph'!$K$16)  )/SQRT(2*PI()*Intermediate!A232)  )</f>
        <v>-1.9717099523444479</v>
      </c>
      <c r="H232">
        <f t="shared" si="18"/>
        <v>0.23754180687179405</v>
      </c>
      <c r="I232">
        <f>'Input-Graph'!$K$15 - 'Input-Graph'!$N$16/Intermediate!K232</f>
        <v>86.850500000000011</v>
      </c>
      <c r="J232">
        <f t="shared" si="15"/>
        <v>-7543.0093502500022</v>
      </c>
      <c r="K232">
        <f>('Input-Graph'!$N$6 - ((2*'Input-Graph'!A232/'Input-Graph'!$N$8) + 'Input-Graph'!$N$9))*'Input-Graph'!$N$7</f>
        <v>1499538</v>
      </c>
    </row>
    <row r="233" spans="1:11">
      <c r="A233" s="5">
        <f xml:space="preserve"> 'Input-Graph'!$K$16 + 'Input-Graph'!$K$22/'Input-Graph'!A233</f>
        <v>2568.0734898432838</v>
      </c>
      <c r="B233">
        <f xml:space="preserve"> SQRT('Input-Graph'!$K$16/(2*PI())) * 'Input-Graph'!$K$22 * EXP(J233/(2*'Input-Graph'!$K$16)) / ('Input-Graph'!A233*A233)</f>
        <v>0.53562312165359394</v>
      </c>
      <c r="C233">
        <f t="shared" si="16"/>
        <v>-2.5953451332370134</v>
      </c>
      <c r="D233">
        <f xml:space="preserve"> POWER('Input-Graph'!$K$16,1.5) * EXP(J233/(2*'Input-Graph'!$K$16)) / (A233*SQRT(2*PI()))</f>
        <v>2.5933474272758352</v>
      </c>
      <c r="E233">
        <f t="shared" si="17"/>
        <v>-1.9977059611782089E-3</v>
      </c>
      <c r="F233" s="7">
        <f xml:space="preserve"> I233 * NORMDIST(-I233*SQRT(A233)/'Input-Graph'!$K$16,0,1,1)</f>
        <v>1.6787531582583077</v>
      </c>
      <c r="G233" s="7">
        <f xml:space="preserve"> - (  'Input-Graph'!$K$16*EXP(Intermediate!J233*Intermediate!A233/(2*'Input-Graph'!$K$16*'Input-Graph'!$K$16)  )/SQRT(2*PI()*Intermediate!A233)  )</f>
        <v>-1.9755677758557284</v>
      </c>
      <c r="H233">
        <f t="shared" si="18"/>
        <v>0.23681079809499517</v>
      </c>
      <c r="I233">
        <f>'Input-Graph'!$K$15 - 'Input-Graph'!$N$16/Intermediate!K233</f>
        <v>86.850500000000011</v>
      </c>
      <c r="J233">
        <f t="shared" si="15"/>
        <v>-7543.0093502500022</v>
      </c>
      <c r="K233">
        <f>('Input-Graph'!$N$6 - ((2*'Input-Graph'!A233/'Input-Graph'!$N$8) + 'Input-Graph'!$N$9))*'Input-Graph'!$N$7</f>
        <v>1499536</v>
      </c>
    </row>
    <row r="234" spans="1:11">
      <c r="A234" s="5">
        <f xml:space="preserve"> 'Input-Graph'!$K$16 + 'Input-Graph'!$K$22/'Input-Graph'!A234</f>
        <v>2566.1867615268657</v>
      </c>
      <c r="B234">
        <f xml:space="preserve"> SQRT('Input-Graph'!$K$16/(2*PI())) * 'Input-Graph'!$K$22 * EXP(J234/(2*'Input-Graph'!$K$16)) / ('Input-Graph'!A234*A234)</f>
        <v>0.533716424098019</v>
      </c>
      <c r="C234">
        <f t="shared" si="16"/>
        <v>-2.5953451332370134</v>
      </c>
      <c r="D234">
        <f xml:space="preserve"> POWER('Input-Graph'!$K$16,1.5) * EXP(J234/(2*'Input-Graph'!$K$16)) / (A234*SQRT(2*PI()))</f>
        <v>2.5952541248314098</v>
      </c>
      <c r="E234">
        <f t="shared" si="17"/>
        <v>-9.1008405603609788E-5</v>
      </c>
      <c r="F234" s="7">
        <f xml:space="preserve"> I234 * NORMDIST(-I234*SQRT(A234)/'Input-Graph'!$K$16,0,1,1)</f>
        <v>1.6818591731113754</v>
      </c>
      <c r="G234" s="7">
        <f xml:space="preserve"> - (  'Input-Graph'!$K$16*EXP(Intermediate!J234*Intermediate!A234/(2*'Input-Graph'!$K$16*'Input-Graph'!$K$16)  )/SQRT(2*PI()*Intermediate!A234)  )</f>
        <v>-1.9794004727367516</v>
      </c>
      <c r="H234">
        <f t="shared" si="18"/>
        <v>0.23608411606703905</v>
      </c>
      <c r="I234">
        <f>'Input-Graph'!$K$15 - 'Input-Graph'!$N$16/Intermediate!K234</f>
        <v>86.850500000000011</v>
      </c>
      <c r="J234">
        <f t="shared" si="15"/>
        <v>-7543.0093502500022</v>
      </c>
      <c r="K234">
        <f>('Input-Graph'!$N$6 - ((2*'Input-Graph'!A234/'Input-Graph'!$N$8) + 'Input-Graph'!$N$9))*'Input-Graph'!$N$7</f>
        <v>1499534</v>
      </c>
    </row>
    <row r="235" spans="1:11">
      <c r="A235" s="5">
        <f xml:space="preserve"> 'Input-Graph'!$K$16 + 'Input-Graph'!$K$22/'Input-Graph'!A235</f>
        <v>2564.3161590934933</v>
      </c>
      <c r="B235">
        <f xml:space="preserve"> SQRT('Input-Graph'!$K$16/(2*PI())) * 'Input-Graph'!$K$22 * EXP(J235/(2*'Input-Graph'!$K$16)) / ('Input-Graph'!A235*A235)</f>
        <v>0.53182325321738755</v>
      </c>
      <c r="C235">
        <f t="shared" si="16"/>
        <v>-2.5953451332370134</v>
      </c>
      <c r="D235">
        <f xml:space="preserve"> POWER('Input-Graph'!$K$16,1.5) * EXP(J235/(2*'Input-Graph'!$K$16)) / (A235*SQRT(2*PI()))</f>
        <v>2.5971472957120421</v>
      </c>
      <c r="E235">
        <f t="shared" si="17"/>
        <v>1.8021624750286236E-3</v>
      </c>
      <c r="F235" s="7">
        <f xml:space="preserve"> I235 * NORMDIST(-I235*SQRT(A235)/'Input-Graph'!$K$16,0,1,1)</f>
        <v>1.6849445899937392</v>
      </c>
      <c r="G235" s="7">
        <f xml:space="preserve"> - (  'Input-Graph'!$K$16*EXP(Intermediate!J235*Intermediate!A235/(2*'Input-Graph'!$K$16*'Input-Graph'!$K$16)  )/SQRT(2*PI()*Intermediate!A235)  )</f>
        <v>-1.9832082812092462</v>
      </c>
      <c r="H235">
        <f t="shared" si="18"/>
        <v>0.23536172447690906</v>
      </c>
      <c r="I235">
        <f>'Input-Graph'!$K$15 - 'Input-Graph'!$N$16/Intermediate!K235</f>
        <v>86.850500000000011</v>
      </c>
      <c r="J235">
        <f t="shared" si="15"/>
        <v>-7543.0093502500022</v>
      </c>
      <c r="K235">
        <f>('Input-Graph'!$N$6 - ((2*'Input-Graph'!A235/'Input-Graph'!$N$8) + 'Input-Graph'!$N$9))*'Input-Graph'!$N$7</f>
        <v>1499532</v>
      </c>
    </row>
    <row r="236" spans="1:11">
      <c r="A236" s="5">
        <f xml:space="preserve"> 'Input-Graph'!$K$16 + 'Input-Graph'!$K$22/'Input-Graph'!A236</f>
        <v>2562.4614766808309</v>
      </c>
      <c r="B236">
        <f xml:space="preserve"> SQRT('Input-Graph'!$K$16/(2*PI())) * 'Input-Graph'!$K$22 * EXP(J236/(2*'Input-Graph'!$K$16)) / ('Input-Graph'!A236*A236)</f>
        <v>0.52994346557714933</v>
      </c>
      <c r="C236">
        <f t="shared" si="16"/>
        <v>-2.5953451332370134</v>
      </c>
      <c r="D236">
        <f xml:space="preserve"> POWER('Input-Graph'!$K$16,1.5) * EXP(J236/(2*'Input-Graph'!$K$16)) / (A236*SQRT(2*PI()))</f>
        <v>2.5990270833522802</v>
      </c>
      <c r="E236">
        <f t="shared" si="17"/>
        <v>3.68195011526673E-3</v>
      </c>
      <c r="F236" s="7">
        <f xml:space="preserve"> I236 * NORMDIST(-I236*SQRT(A236)/'Input-Graph'!$K$16,0,1,1)</f>
        <v>1.6880096082959857</v>
      </c>
      <c r="G236" s="7">
        <f xml:space="preserve"> - (  'Input-Graph'!$K$16*EXP(Intermediate!J236*Intermediate!A236/(2*'Input-Graph'!$K$16*'Input-Graph'!$K$16)  )/SQRT(2*PI()*Intermediate!A236)  )</f>
        <v>-1.986991436603901</v>
      </c>
      <c r="H236">
        <f t="shared" si="18"/>
        <v>0.23464358738450053</v>
      </c>
      <c r="I236">
        <f>'Input-Graph'!$K$15 - 'Input-Graph'!$N$16/Intermediate!K236</f>
        <v>86.850500000000011</v>
      </c>
      <c r="J236">
        <f t="shared" si="15"/>
        <v>-7543.0093502500022</v>
      </c>
      <c r="K236">
        <f>('Input-Graph'!$N$6 - ((2*'Input-Graph'!A236/'Input-Graph'!$N$8) + 'Input-Graph'!$N$9))*'Input-Graph'!$N$7</f>
        <v>1499530</v>
      </c>
    </row>
    <row r="237" spans="1:11">
      <c r="A237" s="5">
        <f xml:space="preserve"> 'Input-Graph'!$K$16 + 'Input-Graph'!$K$22/'Input-Graph'!A237</f>
        <v>2560.6225119157334</v>
      </c>
      <c r="B237">
        <f xml:space="preserve"> SQRT('Input-Graph'!$K$16/(2*PI())) * 'Input-Graph'!$K$22 * EXP(J237/(2*'Input-Graph'!$K$16)) / ('Input-Graph'!A237*A237)</f>
        <v>0.52807691976355209</v>
      </c>
      <c r="C237">
        <f t="shared" si="16"/>
        <v>-2.5953451332370134</v>
      </c>
      <c r="D237">
        <f xml:space="preserve"> POWER('Input-Graph'!$K$16,1.5) * EXP(J237/(2*'Input-Graph'!$K$16)) / (A237*SQRT(2*PI()))</f>
        <v>2.6008936291658769</v>
      </c>
      <c r="E237">
        <f t="shared" si="17"/>
        <v>5.5484959288634172E-3</v>
      </c>
      <c r="F237" s="7">
        <f xml:space="preserve"> I237 * NORMDIST(-I237*SQRT(A237)/'Input-Graph'!$K$16,0,1,1)</f>
        <v>1.6910544249260102</v>
      </c>
      <c r="G237" s="7">
        <f xml:space="preserve"> - (  'Input-Graph'!$K$16*EXP(Intermediate!J237*Intermediate!A237/(2*'Input-Graph'!$K$16*'Input-Graph'!$K$16)  )/SQRT(2*PI()*Intermediate!A237)  )</f>
        <v>-1.9907501714016671</v>
      </c>
      <c r="H237">
        <f t="shared" si="18"/>
        <v>0.23392966921675851</v>
      </c>
      <c r="I237">
        <f>'Input-Graph'!$K$15 - 'Input-Graph'!$N$16/Intermediate!K237</f>
        <v>86.850500000000011</v>
      </c>
      <c r="J237">
        <f t="shared" si="15"/>
        <v>-7543.0093502500022</v>
      </c>
      <c r="K237">
        <f>('Input-Graph'!$N$6 - ((2*'Input-Graph'!A237/'Input-Graph'!$N$8) + 'Input-Graph'!$N$9))*'Input-Graph'!$N$7</f>
        <v>1499528</v>
      </c>
    </row>
    <row r="238" spans="1:11">
      <c r="A238" s="5">
        <f xml:space="preserve"> 'Input-Graph'!$K$16 + 'Input-Graph'!$K$22/'Input-Graph'!A238</f>
        <v>2558.7990658406366</v>
      </c>
      <c r="B238">
        <f xml:space="preserve"> SQRT('Input-Graph'!$K$16/(2*PI())) * 'Input-Graph'!$K$22 * EXP(J238/(2*'Input-Graph'!$K$16)) / ('Input-Graph'!A238*A238)</f>
        <v>0.52622347634817845</v>
      </c>
      <c r="C238">
        <f t="shared" si="16"/>
        <v>-2.5953451332370134</v>
      </c>
      <c r="D238">
        <f xml:space="preserve"> POWER('Input-Graph'!$K$16,1.5) * EXP(J238/(2*'Input-Graph'!$K$16)) / (A238*SQRT(2*PI()))</f>
        <v>2.6027470725812512</v>
      </c>
      <c r="E238">
        <f t="shared" si="17"/>
        <v>7.4019393442377179E-3</v>
      </c>
      <c r="F238" s="7">
        <f xml:space="preserve"> I238 * NORMDIST(-I238*SQRT(A238)/'Input-Graph'!$K$16,0,1,1)</f>
        <v>1.6940792343456588</v>
      </c>
      <c r="G238" s="7">
        <f xml:space="preserve"> - (  'Input-Graph'!$K$16*EXP(Intermediate!J238*Intermediate!A238/(2*'Input-Graph'!$K$16*'Input-Graph'!$K$16)  )/SQRT(2*PI()*Intermediate!A238)  )</f>
        <v>-1.9944847152744101</v>
      </c>
      <c r="H238">
        <f t="shared" si="18"/>
        <v>0.23321993476366498</v>
      </c>
      <c r="I238">
        <f>'Input-Graph'!$K$15 - 'Input-Graph'!$N$16/Intermediate!K238</f>
        <v>86.850500000000011</v>
      </c>
      <c r="J238">
        <f t="shared" si="15"/>
        <v>-7543.0093502500022</v>
      </c>
      <c r="K238">
        <f>('Input-Graph'!$N$6 - ((2*'Input-Graph'!A238/'Input-Graph'!$N$8) + 'Input-Graph'!$N$9))*'Input-Graph'!$N$7</f>
        <v>1499526</v>
      </c>
    </row>
    <row r="239" spans="1:11">
      <c r="A239" s="5">
        <f xml:space="preserve"> 'Input-Graph'!$K$16 + 'Input-Graph'!$K$22/'Input-Graph'!A239</f>
        <v>2556.9909428418014</v>
      </c>
      <c r="B239">
        <f xml:space="preserve"> SQRT('Input-Graph'!$K$16/(2*PI())) * 'Input-Graph'!$K$22 * EXP(J239/(2*'Input-Graph'!$K$16)) / ('Input-Graph'!A239*A239)</f>
        <v>0.52438299785322706</v>
      </c>
      <c r="C239">
        <f t="shared" si="16"/>
        <v>-2.5953451332370134</v>
      </c>
      <c r="D239">
        <f xml:space="preserve"> POWER('Input-Graph'!$K$16,1.5) * EXP(J239/(2*'Input-Graph'!$K$16)) / (A239*SQRT(2*PI()))</f>
        <v>2.604587551076202</v>
      </c>
      <c r="E239">
        <f t="shared" si="17"/>
        <v>9.2424178391885548E-3</v>
      </c>
      <c r="F239" s="7">
        <f xml:space="preserve"> I239 * NORMDIST(-I239*SQRT(A239)/'Input-Graph'!$K$16,0,1,1)</f>
        <v>1.6970842286068566</v>
      </c>
      <c r="G239" s="7">
        <f xml:space="preserve"> - (  'Input-Graph'!$K$16*EXP(Intermediate!J239*Intermediate!A239/(2*'Input-Graph'!$K$16*'Input-Graph'!$K$16)  )/SQRT(2*PI()*Intermediate!A239)  )</f>
        <v>-1.9981952951249451</v>
      </c>
      <c r="H239">
        <f t="shared" si="18"/>
        <v>0.23251434917432712</v>
      </c>
      <c r="I239">
        <f>'Input-Graph'!$K$15 - 'Input-Graph'!$N$16/Intermediate!K239</f>
        <v>86.850500000000011</v>
      </c>
      <c r="J239">
        <f t="shared" si="15"/>
        <v>-7543.0093502500022</v>
      </c>
      <c r="K239">
        <f>('Input-Graph'!$N$6 - ((2*'Input-Graph'!A239/'Input-Graph'!$N$8) + 'Input-Graph'!$N$9))*'Input-Graph'!$N$7</f>
        <v>1499524</v>
      </c>
    </row>
    <row r="240" spans="1:11">
      <c r="A240" s="5">
        <f xml:space="preserve"> 'Input-Graph'!$K$16 + 'Input-Graph'!$K$22/'Input-Graph'!A240</f>
        <v>2555.1979505793579</v>
      </c>
      <c r="B240">
        <f xml:space="preserve"> SQRT('Input-Graph'!$K$16/(2*PI())) * 'Input-Graph'!$K$22 * EXP(J240/(2*'Input-Graph'!$K$16)) / ('Input-Graph'!A240*A240)</f>
        <v>0.52255534871752007</v>
      </c>
      <c r="C240">
        <f t="shared" si="16"/>
        <v>-2.5953451332370134</v>
      </c>
      <c r="D240">
        <f xml:space="preserve"> POWER('Input-Graph'!$K$16,1.5) * EXP(J240/(2*'Input-Graph'!$K$16)) / (A240*SQRT(2*PI()))</f>
        <v>2.606415200211909</v>
      </c>
      <c r="E240">
        <f t="shared" si="17"/>
        <v>1.1070066974895543E-2</v>
      </c>
      <c r="F240" s="7">
        <f xml:space="preserve"> I240 * NORMDIST(-I240*SQRT(A240)/'Input-Graph'!$K$16,0,1,1)</f>
        <v>1.7000695973873332</v>
      </c>
      <c r="G240" s="7">
        <f xml:space="preserve"> - (  'Input-Graph'!$K$16*EXP(Intermediate!J240*Intermediate!A240/(2*'Input-Graph'!$K$16*'Input-Graph'!$K$16)  )/SQRT(2*PI()*Intermediate!A240)  )</f>
        <v>-2.0018821351264386</v>
      </c>
      <c r="H240">
        <f t="shared" si="18"/>
        <v>0.23181287795331018</v>
      </c>
      <c r="I240">
        <f>'Input-Graph'!$K$15 - 'Input-Graph'!$N$16/Intermediate!K240</f>
        <v>86.850500000000011</v>
      </c>
      <c r="J240">
        <f t="shared" si="15"/>
        <v>-7543.0093502500022</v>
      </c>
      <c r="K240">
        <f>('Input-Graph'!$N$6 - ((2*'Input-Graph'!A240/'Input-Graph'!$N$8) + 'Input-Graph'!$N$9))*'Input-Graph'!$N$7</f>
        <v>1499522</v>
      </c>
    </row>
    <row r="241" spans="1:11">
      <c r="A241" s="5">
        <f xml:space="preserve"> 'Input-Graph'!$K$16 + 'Input-Graph'!$K$22/'Input-Graph'!A241</f>
        <v>2553.4198999191012</v>
      </c>
      <c r="B241">
        <f xml:space="preserve"> SQRT('Input-Graph'!$K$16/(2*PI())) * 'Input-Graph'!$K$22 * EXP(J241/(2*'Input-Graph'!$K$16)) / ('Input-Graph'!A241*A241)</f>
        <v>0.52074039526321902</v>
      </c>
      <c r="C241">
        <f t="shared" si="16"/>
        <v>-2.5953451332370134</v>
      </c>
      <c r="D241">
        <f xml:space="preserve"> POWER('Input-Graph'!$K$16,1.5) * EXP(J241/(2*'Input-Graph'!$K$16)) / (A241*SQRT(2*PI()))</f>
        <v>2.6082301536662102</v>
      </c>
      <c r="E241">
        <f t="shared" si="17"/>
        <v>1.2885020429196814E-2</v>
      </c>
      <c r="F241" s="7">
        <f xml:space="preserve"> I241 * NORMDIST(-I241*SQRT(A241)/'Input-Graph'!$K$16,0,1,1)</f>
        <v>1.7030355280252201</v>
      </c>
      <c r="G241" s="7">
        <f xml:space="preserve"> - (  'Input-Graph'!$K$16*EXP(Intermediate!J241*Intermediate!A241/(2*'Input-Graph'!$K$16*'Input-Graph'!$K$16)  )/SQRT(2*PI()*Intermediate!A241)  )</f>
        <v>-2.0055454567612072</v>
      </c>
      <c r="H241">
        <f t="shared" si="18"/>
        <v>0.23111548695642892</v>
      </c>
      <c r="I241">
        <f>'Input-Graph'!$K$15 - 'Input-Graph'!$N$16/Intermediate!K241</f>
        <v>86.850500000000011</v>
      </c>
      <c r="J241">
        <f t="shared" si="15"/>
        <v>-7543.0093502500022</v>
      </c>
      <c r="K241">
        <f>('Input-Graph'!$N$6 - ((2*'Input-Graph'!A241/'Input-Graph'!$N$8) + 'Input-Graph'!$N$9))*'Input-Graph'!$N$7</f>
        <v>1499520</v>
      </c>
    </row>
    <row r="242" spans="1:11">
      <c r="A242" s="5">
        <f xml:space="preserve"> 'Input-Graph'!$K$16 + 'Input-Graph'!$K$22/'Input-Graph'!A242</f>
        <v>2551.6566048659838</v>
      </c>
      <c r="B242">
        <f xml:space="preserve"> SQRT('Input-Graph'!$K$16/(2*PI())) * 'Input-Graph'!$K$22 * EXP(J242/(2*'Input-Graph'!$K$16)) / ('Input-Graph'!A242*A242)</f>
        <v>0.51893800566323101</v>
      </c>
      <c r="C242">
        <f t="shared" si="16"/>
        <v>-2.5953451332370134</v>
      </c>
      <c r="D242">
        <f xml:space="preserve"> POWER('Input-Graph'!$K$16,1.5) * EXP(J242/(2*'Input-Graph'!$K$16)) / (A242*SQRT(2*PI()))</f>
        <v>2.6100325432661982</v>
      </c>
      <c r="E242">
        <f t="shared" si="17"/>
        <v>1.4687410029184722E-2</v>
      </c>
      <c r="F242" s="7">
        <f xml:space="preserve"> I242 * NORMDIST(-I242*SQRT(A242)/'Input-Graph'!$K$16,0,1,1)</f>
        <v>1.7059822055538871</v>
      </c>
      <c r="G242" s="7">
        <f xml:space="preserve"> - (  'Input-Graph'!$K$16*EXP(Intermediate!J242*Intermediate!A242/(2*'Input-Graph'!$K$16*'Input-Graph'!$K$16)  )/SQRT(2*PI()*Intermediate!A242)  )</f>
        <v>-2.009185478858901</v>
      </c>
      <c r="H242">
        <f t="shared" si="18"/>
        <v>0.23042214238740177</v>
      </c>
      <c r="I242">
        <f>'Input-Graph'!$K$15 - 'Input-Graph'!$N$16/Intermediate!K242</f>
        <v>86.850500000000011</v>
      </c>
      <c r="J242">
        <f t="shared" si="15"/>
        <v>-7543.0093502500022</v>
      </c>
      <c r="K242">
        <f>('Input-Graph'!$N$6 - ((2*'Input-Graph'!A242/'Input-Graph'!$N$8) + 'Input-Graph'!$N$9))*'Input-Graph'!$N$7</f>
        <v>1499518</v>
      </c>
    </row>
    <row r="243" spans="1:11">
      <c r="A243" s="5">
        <f xml:space="preserve"> 'Input-Graph'!$K$16 + 'Input-Graph'!$K$22/'Input-Graph'!A243</f>
        <v>2549.9078824992557</v>
      </c>
      <c r="B243">
        <f xml:space="preserve"> SQRT('Input-Graph'!$K$16/(2*PI())) * 'Input-Graph'!$K$22 * EXP(J243/(2*'Input-Graph'!$K$16)) / ('Input-Graph'!A243*A243)</f>
        <v>0.51714804990929064</v>
      </c>
      <c r="C243">
        <f t="shared" si="16"/>
        <v>-2.5953451332370134</v>
      </c>
      <c r="D243">
        <f xml:space="preserve"> POWER('Input-Graph'!$K$16,1.5) * EXP(J243/(2*'Input-Graph'!$K$16)) / (A243*SQRT(2*PI()))</f>
        <v>2.6118224990201386</v>
      </c>
      <c r="E243">
        <f t="shared" si="17"/>
        <v>1.6477365783125197E-2</v>
      </c>
      <c r="F243" s="7">
        <f xml:space="preserve"> I243 * NORMDIST(-I243*SQRT(A243)/'Input-Graph'!$K$16,0,1,1)</f>
        <v>1.7089098127353159</v>
      </c>
      <c r="G243" s="7">
        <f xml:space="preserve"> - (  'Input-Graph'!$K$16*EXP(Intermediate!J243*Intermediate!A243/(2*'Input-Graph'!$K$16*'Input-Graph'!$K$16)  )/SQRT(2*PI()*Intermediate!A243)  )</f>
        <v>-2.0128024176341102</v>
      </c>
      <c r="H243">
        <f t="shared" si="18"/>
        <v>0.22973281079362184</v>
      </c>
      <c r="I243">
        <f>'Input-Graph'!$K$15 - 'Input-Graph'!$N$16/Intermediate!K243</f>
        <v>86.850500000000011</v>
      </c>
      <c r="J243">
        <f t="shared" si="15"/>
        <v>-7543.0093502500022</v>
      </c>
      <c r="K243">
        <f>('Input-Graph'!$N$6 - ((2*'Input-Graph'!A243/'Input-Graph'!$N$8) + 'Input-Graph'!$N$9))*'Input-Graph'!$N$7</f>
        <v>1499516</v>
      </c>
    </row>
    <row r="244" spans="1:11">
      <c r="A244" s="5">
        <f xml:space="preserve"> 'Input-Graph'!$K$16 + 'Input-Graph'!$K$22/'Input-Graph'!A244</f>
        <v>2548.1735529092084</v>
      </c>
      <c r="B244">
        <f xml:space="preserve"> SQRT('Input-Graph'!$K$16/(2*PI())) * 'Input-Graph'!$K$22 * EXP(J244/(2*'Input-Graph'!$K$16)) / ('Input-Graph'!A244*A244)</f>
        <v>0.51537039978069954</v>
      </c>
      <c r="C244">
        <f t="shared" si="16"/>
        <v>-2.5953451332370134</v>
      </c>
      <c r="D244">
        <f xml:space="preserve"> POWER('Input-Graph'!$K$16,1.5) * EXP(J244/(2*'Input-Graph'!$K$16)) / (A244*SQRT(2*PI()))</f>
        <v>2.6136001491487297</v>
      </c>
      <c r="E244">
        <f t="shared" si="17"/>
        <v>1.8255015911716299E-2</v>
      </c>
      <c r="F244" s="7">
        <f xml:space="preserve"> I244 * NORMDIST(-I244*SQRT(A244)/'Input-Graph'!$K$16,0,1,1)</f>
        <v>1.7118185300936644</v>
      </c>
      <c r="G244" s="7">
        <f xml:space="preserve"> - (  'Input-Graph'!$K$16*EXP(Intermediate!J244*Intermediate!A244/(2*'Input-Graph'!$K$16*'Input-Graph'!$K$16)  )/SQRT(2*PI()*Intermediate!A244)  )</f>
        <v>-2.016396486723369</v>
      </c>
      <c r="H244">
        <f t="shared" si="18"/>
        <v>0.2290474590627114</v>
      </c>
      <c r="I244">
        <f>'Input-Graph'!$K$15 - 'Input-Graph'!$N$16/Intermediate!K244</f>
        <v>86.850500000000011</v>
      </c>
      <c r="J244">
        <f t="shared" si="15"/>
        <v>-7543.0093502500022</v>
      </c>
      <c r="K244">
        <f>('Input-Graph'!$N$6 - ((2*'Input-Graph'!A244/'Input-Graph'!$N$8) + 'Input-Graph'!$N$9))*'Input-Graph'!$N$7</f>
        <v>1499514</v>
      </c>
    </row>
    <row r="245" spans="1:11">
      <c r="A245" s="5">
        <f xml:space="preserve"> 'Input-Graph'!$K$16 + 'Input-Graph'!$K$22/'Input-Graph'!A245</f>
        <v>2546.4534391354732</v>
      </c>
      <c r="B245">
        <f xml:space="preserve"> SQRT('Input-Graph'!$K$16/(2*PI())) * 'Input-Graph'!$K$22 * EXP(J245/(2*'Input-Graph'!$K$16)) / ('Input-Graph'!A245*A245)</f>
        <v>0.51360492881370878</v>
      </c>
      <c r="C245">
        <f t="shared" si="16"/>
        <v>-2.5953451332370134</v>
      </c>
      <c r="D245">
        <f xml:space="preserve"> POWER('Input-Graph'!$K$16,1.5) * EXP(J245/(2*'Input-Graph'!$K$16)) / (A245*SQRT(2*PI()))</f>
        <v>2.6153656201157203</v>
      </c>
      <c r="E245">
        <f t="shared" si="17"/>
        <v>2.0020486878706834E-2</v>
      </c>
      <c r="F245" s="7">
        <f xml:space="preserve"> I245 * NORMDIST(-I245*SQRT(A245)/'Input-Graph'!$K$16,0,1,1)</f>
        <v>1.7147085359478476</v>
      </c>
      <c r="G245" s="7">
        <f xml:space="preserve"> - (  'Input-Graph'!$K$16*EXP(Intermediate!J245*Intermediate!A245/(2*'Input-Graph'!$K$16*'Input-Graph'!$K$16)  )/SQRT(2*PI()*Intermediate!A245)  )</f>
        <v>-2.0199678972215924</v>
      </c>
      <c r="H245">
        <f t="shared" si="18"/>
        <v>0.22836605441867075</v>
      </c>
      <c r="I245">
        <f>'Input-Graph'!$K$15 - 'Input-Graph'!$N$16/Intermediate!K245</f>
        <v>86.850500000000011</v>
      </c>
      <c r="J245">
        <f t="shared" si="15"/>
        <v>-7543.0093502500022</v>
      </c>
      <c r="K245">
        <f>('Input-Graph'!$N$6 - ((2*'Input-Graph'!A245/'Input-Graph'!$N$8) + 'Input-Graph'!$N$9))*'Input-Graph'!$N$7</f>
        <v>1499512</v>
      </c>
    </row>
    <row r="246" spans="1:11">
      <c r="A246" s="5">
        <f xml:space="preserve"> 'Input-Graph'!$K$16 + 'Input-Graph'!$K$22/'Input-Graph'!A246</f>
        <v>2544.7473671068296</v>
      </c>
      <c r="B246">
        <f xml:space="preserve"> SQRT('Input-Graph'!$K$16/(2*PI())) * 'Input-Graph'!$K$22 * EXP(J246/(2*'Input-Graph'!$K$16)) / ('Input-Graph'!A246*A246)</f>
        <v>0.51185151227152836</v>
      </c>
      <c r="C246">
        <f t="shared" si="16"/>
        <v>-2.5953451332370134</v>
      </c>
      <c r="D246">
        <f xml:space="preserve"> POWER('Input-Graph'!$K$16,1.5) * EXP(J246/(2*'Input-Graph'!$K$16)) / (A246*SQRT(2*PI()))</f>
        <v>2.6171190366579009</v>
      </c>
      <c r="E246">
        <f t="shared" si="17"/>
        <v>2.1773903420887475E-2</v>
      </c>
      <c r="F246" s="7">
        <f xml:space="preserve"> I246 * NORMDIST(-I246*SQRT(A246)/'Input-Graph'!$K$16,0,1,1)</f>
        <v>1.7175800064438018</v>
      </c>
      <c r="G246" s="7">
        <f xml:space="preserve"> - (  'Input-Graph'!$K$16*EXP(Intermediate!J246*Intermediate!A246/(2*'Input-Graph'!$K$16*'Input-Graph'!$K$16)  )/SQRT(2*PI()*Intermediate!A246)  )</f>
        <v>-2.0235168577179472</v>
      </c>
      <c r="H246">
        <f t="shared" si="18"/>
        <v>0.22768856441827046</v>
      </c>
      <c r="I246">
        <f>'Input-Graph'!$K$15 - 'Input-Graph'!$N$16/Intermediate!K246</f>
        <v>86.850500000000011</v>
      </c>
      <c r="J246">
        <f t="shared" si="15"/>
        <v>-7543.0093502500022</v>
      </c>
      <c r="K246">
        <f>('Input-Graph'!$N$6 - ((2*'Input-Graph'!A246/'Input-Graph'!$N$8) + 'Input-Graph'!$N$9))*'Input-Graph'!$N$7</f>
        <v>1499510</v>
      </c>
    </row>
    <row r="247" spans="1:11">
      <c r="A247" s="5">
        <f xml:space="preserve"> 'Input-Graph'!$K$16 + 'Input-Graph'!$K$22/'Input-Graph'!A247</f>
        <v>2543.0551655824843</v>
      </c>
      <c r="B247">
        <f xml:space="preserve"> SQRT('Input-Graph'!$K$16/(2*PI())) * 'Input-Graph'!$K$22 * EXP(J247/(2*'Input-Graph'!$K$16)) / ('Input-Graph'!A247*A247)</f>
        <v>0.51011002711494813</v>
      </c>
      <c r="C247">
        <f t="shared" si="16"/>
        <v>-2.5953451332370134</v>
      </c>
      <c r="D247">
        <f xml:space="preserve"> POWER('Input-Graph'!$K$16,1.5) * EXP(J247/(2*'Input-Graph'!$K$16)) / (A247*SQRT(2*PI()))</f>
        <v>2.6188605218144811</v>
      </c>
      <c r="E247">
        <f t="shared" si="17"/>
        <v>2.3515388577467711E-2</v>
      </c>
      <c r="F247" s="7">
        <f xml:space="preserve"> I247 * NORMDIST(-I247*SQRT(A247)/'Input-Graph'!$K$16,0,1,1)</f>
        <v>1.7204331155860442</v>
      </c>
      <c r="G247" s="7">
        <f xml:space="preserve"> - (  'Input-Graph'!$K$16*EXP(Intermediate!J247*Intermediate!A247/(2*'Input-Graph'!$K$16*'Input-Graph'!$K$16)  )/SQRT(2*PI()*Intermediate!A247)  )</f>
        <v>-2.0270435743311568</v>
      </c>
      <c r="H247">
        <f t="shared" si="18"/>
        <v>0.22701495694730323</v>
      </c>
      <c r="I247">
        <f>'Input-Graph'!$K$15 - 'Input-Graph'!$N$16/Intermediate!K247</f>
        <v>86.850500000000011</v>
      </c>
      <c r="J247">
        <f t="shared" si="15"/>
        <v>-7543.0093502500022</v>
      </c>
      <c r="K247">
        <f>('Input-Graph'!$N$6 - ((2*'Input-Graph'!A247/'Input-Graph'!$N$8) + 'Input-Graph'!$N$9))*'Input-Graph'!$N$7</f>
        <v>1499508</v>
      </c>
    </row>
    <row r="248" spans="1:11">
      <c r="A248" s="5">
        <f xml:space="preserve"> 'Input-Graph'!$K$16 + 'Input-Graph'!$K$22/'Input-Graph'!A248</f>
        <v>2541.3766660947731</v>
      </c>
      <c r="B248">
        <f xml:space="preserve"> SQRT('Input-Graph'!$K$16/(2*PI())) * 'Input-Graph'!$K$22 * EXP(J248/(2*'Input-Graph'!$K$16)) / ('Input-Graph'!A248*A248)</f>
        <v>0.50838035197355802</v>
      </c>
      <c r="C248">
        <f t="shared" si="16"/>
        <v>-2.5953451332370134</v>
      </c>
      <c r="D248">
        <f xml:space="preserve"> POWER('Input-Graph'!$K$16,1.5) * EXP(J248/(2*'Input-Graph'!$K$16)) / (A248*SQRT(2*PI()))</f>
        <v>2.6205901969558711</v>
      </c>
      <c r="E248">
        <f t="shared" si="17"/>
        <v>2.5245063718857708E-2</v>
      </c>
      <c r="F248" s="7">
        <f xml:space="preserve"> I248 * NORMDIST(-I248*SQRT(A248)/'Input-Graph'!$K$16,0,1,1)</f>
        <v>1.723268035268932</v>
      </c>
      <c r="G248" s="7">
        <f xml:space="preserve"> - (  'Input-Graph'!$K$16*EXP(Intermediate!J248*Intermediate!A248/(2*'Input-Graph'!$K$16*'Input-Graph'!$K$16)  )/SQRT(2*PI()*Intermediate!A248)  )</f>
        <v>-2.0305482507442667</v>
      </c>
      <c r="H248">
        <f t="shared" si="18"/>
        <v>0.22634520021708093</v>
      </c>
      <c r="I248">
        <f>'Input-Graph'!$K$15 - 'Input-Graph'!$N$16/Intermediate!K248</f>
        <v>86.850500000000011</v>
      </c>
      <c r="J248">
        <f t="shared" si="15"/>
        <v>-7543.0093502500022</v>
      </c>
      <c r="K248">
        <f>('Input-Graph'!$N$6 - ((2*'Input-Graph'!A248/'Input-Graph'!$N$8) + 'Input-Graph'!$N$9))*'Input-Graph'!$N$7</f>
        <v>1499506</v>
      </c>
    </row>
    <row r="249" spans="1:11">
      <c r="A249" s="5">
        <f xml:space="preserve"> 'Input-Graph'!$K$16 + 'Input-Graph'!$K$22/'Input-Graph'!A249</f>
        <v>2539.711702893253</v>
      </c>
      <c r="B249">
        <f xml:space="preserve"> SQRT('Input-Graph'!$K$16/(2*PI())) * 'Input-Graph'!$K$22 * EXP(J249/(2*'Input-Graph'!$K$16)) / ('Input-Graph'!A249*A249)</f>
        <v>0.50666236711755053</v>
      </c>
      <c r="C249">
        <f t="shared" si="16"/>
        <v>-2.5953451332370134</v>
      </c>
      <c r="D249">
        <f xml:space="preserve"> POWER('Input-Graph'!$K$16,1.5) * EXP(J249/(2*'Input-Graph'!$K$16)) / (A249*SQRT(2*PI()))</f>
        <v>2.6223081818118787</v>
      </c>
      <c r="E249">
        <f t="shared" si="17"/>
        <v>2.6963048574865311E-2</v>
      </c>
      <c r="F249" s="7">
        <f xml:space="preserve"> I249 * NORMDIST(-I249*SQRT(A249)/'Input-Graph'!$K$16,0,1,1)</f>
        <v>1.7260849353072396</v>
      </c>
      <c r="G249" s="7">
        <f xml:space="preserve"> - (  'Input-Graph'!$K$16*EXP(Intermediate!J249*Intermediate!A249/(2*'Input-Graph'!$K$16*'Input-Graph'!$K$16)  )/SQRT(2*PI()*Intermediate!A249)  )</f>
        <v>-2.0340310882388519</v>
      </c>
      <c r="H249">
        <f t="shared" si="18"/>
        <v>0.2256792627608033</v>
      </c>
      <c r="I249">
        <f>'Input-Graph'!$K$15 - 'Input-Graph'!$N$16/Intermediate!K249</f>
        <v>86.850500000000011</v>
      </c>
      <c r="J249">
        <f t="shared" si="15"/>
        <v>-7543.0093502500022</v>
      </c>
      <c r="K249">
        <f>('Input-Graph'!$N$6 - ((2*'Input-Graph'!A249/'Input-Graph'!$N$8) + 'Input-Graph'!$N$9))*'Input-Graph'!$N$7</f>
        <v>1499504</v>
      </c>
    </row>
    <row r="250" spans="1:11">
      <c r="A250" s="5">
        <f xml:space="preserve"> 'Input-Graph'!$K$16 + 'Input-Graph'!$K$22/'Input-Graph'!A250</f>
        <v>2538.0601128901385</v>
      </c>
      <c r="B250">
        <f xml:space="preserve"> SQRT('Input-Graph'!$K$16/(2*PI())) * 'Input-Graph'!$K$22 * EXP(J250/(2*'Input-Graph'!$K$16)) / ('Input-Graph'!A250*A250)</f>
        <v>0.50495595443009322</v>
      </c>
      <c r="C250">
        <f t="shared" si="16"/>
        <v>-2.5953451332370134</v>
      </c>
      <c r="D250">
        <f xml:space="preserve"> POWER('Input-Graph'!$K$16,1.5) * EXP(J250/(2*'Input-Graph'!$K$16)) / (A250*SQRT(2*PI()))</f>
        <v>2.6240145944993363</v>
      </c>
      <c r="E250">
        <f t="shared" si="17"/>
        <v>2.8669461262322837E-2</v>
      </c>
      <c r="F250" s="7">
        <f xml:space="preserve"> I250 * NORMDIST(-I250*SQRT(A250)/'Input-Graph'!$K$16,0,1,1)</f>
        <v>1.7288839834662038</v>
      </c>
      <c r="G250" s="7">
        <f xml:space="preserve"> - (  'Input-Graph'!$K$16*EXP(Intermediate!J250*Intermediate!A250/(2*'Input-Graph'!$K$16*'Input-Graph'!$K$16)  )/SQRT(2*PI()*Intermediate!A250)  )</f>
        <v>-2.037492285728713</v>
      </c>
      <c r="H250">
        <f t="shared" si="18"/>
        <v>0.2250171134299066</v>
      </c>
      <c r="I250">
        <f>'Input-Graph'!$K$15 - 'Input-Graph'!$N$16/Intermediate!K250</f>
        <v>86.850500000000011</v>
      </c>
      <c r="J250">
        <f t="shared" si="15"/>
        <v>-7543.0093502500022</v>
      </c>
      <c r="K250">
        <f>('Input-Graph'!$N$6 - ((2*'Input-Graph'!A250/'Input-Graph'!$N$8) + 'Input-Graph'!$N$9))*'Input-Graph'!$N$7</f>
        <v>1499502</v>
      </c>
    </row>
    <row r="251" spans="1:11">
      <c r="A251" s="5">
        <f xml:space="preserve"> 'Input-Graph'!$K$16 + 'Input-Graph'!$K$22/'Input-Graph'!A251</f>
        <v>2536.4217356070494</v>
      </c>
      <c r="B251">
        <f xml:space="preserve"> SQRT('Input-Graph'!$K$16/(2*PI())) * 'Input-Graph'!$K$22 * EXP(J251/(2*'Input-Graph'!$K$16)) / ('Input-Graph'!A251*A251)</f>
        <v>0.50326099738025787</v>
      </c>
      <c r="C251">
        <f t="shared" si="16"/>
        <v>-2.5953451332370134</v>
      </c>
      <c r="D251">
        <f xml:space="preserve"> POWER('Input-Graph'!$K$16,1.5) * EXP(J251/(2*'Input-Graph'!$K$16)) / (A251*SQRT(2*PI()))</f>
        <v>2.6257095515491713</v>
      </c>
      <c r="E251">
        <f t="shared" si="17"/>
        <v>3.0364418312157859E-2</v>
      </c>
      <c r="F251" s="7">
        <f xml:space="preserve"> I251 * NORMDIST(-I251*SQRT(A251)/'Input-Graph'!$K$16,0,1,1)</f>
        <v>1.7316653454913469</v>
      </c>
      <c r="G251" s="7">
        <f xml:space="preserve"> - (  'Input-Graph'!$K$16*EXP(Intermediate!J251*Intermediate!A251/(2*'Input-Graph'!$K$16*'Input-Graph'!$K$16)  )/SQRT(2*PI()*Intermediate!A251)  )</f>
        <v>-2.0409320397930282</v>
      </c>
      <c r="H251">
        <f t="shared" si="18"/>
        <v>0.22435872139073432</v>
      </c>
      <c r="I251">
        <f>'Input-Graph'!$K$15 - 'Input-Graph'!$N$16/Intermediate!K251</f>
        <v>86.850500000000011</v>
      </c>
      <c r="J251">
        <f t="shared" si="15"/>
        <v>-7543.0093502500022</v>
      </c>
      <c r="K251">
        <f>('Input-Graph'!$N$6 - ((2*'Input-Graph'!A251/'Input-Graph'!$N$8) + 'Input-Graph'!$N$9))*'Input-Graph'!$N$7</f>
        <v>1499500</v>
      </c>
    </row>
    <row r="252" spans="1:11">
      <c r="A252" s="5">
        <f xml:space="preserve"> 'Input-Graph'!$K$16 + 'Input-Graph'!$K$22/'Input-Graph'!A252</f>
        <v>2534.7964131230283</v>
      </c>
      <c r="B252">
        <f xml:space="preserve"> SQRT('Input-Graph'!$K$16/(2*PI())) * 'Input-Graph'!$K$22 * EXP(J252/(2*'Input-Graph'!$K$16)) / ('Input-Graph'!A252*A252)</f>
        <v>0.5015773809964934</v>
      </c>
      <c r="C252">
        <f t="shared" si="16"/>
        <v>-2.5953451332370134</v>
      </c>
      <c r="D252">
        <f xml:space="preserve"> POWER('Input-Graph'!$K$16,1.5) * EXP(J252/(2*'Input-Graph'!$K$16)) / (A252*SQRT(2*PI()))</f>
        <v>2.6273931679329356</v>
      </c>
      <c r="E252">
        <f t="shared" si="17"/>
        <v>3.2048034695922212E-2</v>
      </c>
      <c r="F252" s="7">
        <f xml:space="preserve"> I252 * NORMDIST(-I252*SQRT(A252)/'Input-Graph'!$K$16,0,1,1)</f>
        <v>1.7344291851374622</v>
      </c>
      <c r="G252" s="7">
        <f xml:space="preserve"> - (  'Input-Graph'!$K$16*EXP(Intermediate!J252*Intermediate!A252/(2*'Input-Graph'!$K$16*'Input-Graph'!$K$16)  )/SQRT(2*PI()*Intermediate!A252)  )</f>
        <v>-2.0443505447090002</v>
      </c>
      <c r="H252">
        <f t="shared" si="18"/>
        <v>0.2237040561208774</v>
      </c>
      <c r="I252">
        <f>'Input-Graph'!$K$15 - 'Input-Graph'!$N$16/Intermediate!K252</f>
        <v>86.850500000000011</v>
      </c>
      <c r="J252">
        <f t="shared" si="15"/>
        <v>-7543.0093502500022</v>
      </c>
      <c r="K252">
        <f>('Input-Graph'!$N$6 - ((2*'Input-Graph'!A252/'Input-Graph'!$N$8) + 'Input-Graph'!$N$9))*'Input-Graph'!$N$7</f>
        <v>1499498</v>
      </c>
    </row>
    <row r="253" spans="1:11">
      <c r="A253" s="5">
        <f xml:space="preserve"> 'Input-Graph'!$K$16 + 'Input-Graph'!$K$22/'Input-Graph'!A253</f>
        <v>2533.1839900238015</v>
      </c>
      <c r="B253">
        <f xml:space="preserve"> SQRT('Input-Graph'!$K$16/(2*PI())) * 'Input-Graph'!$K$22 * EXP(J253/(2*'Input-Graph'!$K$16)) / ('Input-Graph'!A253*A253)</f>
        <v>0.49990499184062848</v>
      </c>
      <c r="C253">
        <f t="shared" si="16"/>
        <v>-2.5953451332370134</v>
      </c>
      <c r="D253">
        <f xml:space="preserve"> POWER('Input-Graph'!$K$16,1.5) * EXP(J253/(2*'Input-Graph'!$K$16)) / (A253*SQRT(2*PI()))</f>
        <v>2.6290655570888006</v>
      </c>
      <c r="E253">
        <f t="shared" si="17"/>
        <v>3.3720423851787196E-2</v>
      </c>
      <c r="F253" s="7">
        <f xml:space="preserve"> I253 * NORMDIST(-I253*SQRT(A253)/'Input-Graph'!$K$16,0,1,1)</f>
        <v>1.7371756641974163</v>
      </c>
      <c r="G253" s="7">
        <f xml:space="preserve"> - (  'Input-Graph'!$K$16*EXP(Intermediate!J253*Intermediate!A253/(2*'Input-Graph'!$K$16*'Input-Graph'!$K$16)  )/SQRT(2*PI()*Intermediate!A253)  )</f>
        <v>-2.0477479924839881</v>
      </c>
      <c r="H253">
        <f t="shared" si="18"/>
        <v>0.22305308740584406</v>
      </c>
      <c r="I253">
        <f>'Input-Graph'!$K$15 - 'Input-Graph'!$N$16/Intermediate!K253</f>
        <v>86.850500000000011</v>
      </c>
      <c r="J253">
        <f t="shared" si="15"/>
        <v>-7543.0093502500022</v>
      </c>
      <c r="K253">
        <f>('Input-Graph'!$N$6 - ((2*'Input-Graph'!A253/'Input-Graph'!$N$8) + 'Input-Graph'!$N$9))*'Input-Graph'!$N$7</f>
        <v>1499496</v>
      </c>
    </row>
    <row r="254" spans="1:11">
      <c r="A254" s="5">
        <f xml:space="preserve"> 'Input-Graph'!$K$16 + 'Input-Graph'!$K$22/'Input-Graph'!A254</f>
        <v>2531.5843133522362</v>
      </c>
      <c r="B254">
        <f xml:space="preserve"> SQRT('Input-Graph'!$K$16/(2*PI())) * 'Input-Graph'!$K$22 * EXP(J254/(2*'Input-Graph'!$K$16)) / ('Input-Graph'!A254*A254)</f>
        <v>0.4982437179823932</v>
      </c>
      <c r="C254">
        <f t="shared" si="16"/>
        <v>-2.5953451332370134</v>
      </c>
      <c r="D254">
        <f xml:space="preserve"> POWER('Input-Graph'!$K$16,1.5) * EXP(J254/(2*'Input-Graph'!$K$16)) / (A254*SQRT(2*PI()))</f>
        <v>2.6307268309470357</v>
      </c>
      <c r="E254">
        <f t="shared" si="17"/>
        <v>3.5381697710022308E-2</v>
      </c>
      <c r="F254" s="7">
        <f xml:space="preserve"> I254 * NORMDIST(-I254*SQRT(A254)/'Input-Graph'!$K$16,0,1,1)</f>
        <v>1.739904942530226</v>
      </c>
      <c r="G254" s="7">
        <f xml:space="preserve"> - (  'Input-Graph'!$K$16*EXP(Intermediate!J254*Intermediate!A254/(2*'Input-Graph'!$K$16*'Input-Graph'!$K$16)  )/SQRT(2*PI()*Intermediate!A254)  )</f>
        <v>-2.0511245728871494</v>
      </c>
      <c r="H254">
        <f t="shared" si="18"/>
        <v>0.22240578533549193</v>
      </c>
      <c r="I254">
        <f>'Input-Graph'!$K$15 - 'Input-Graph'!$N$16/Intermediate!K254</f>
        <v>86.850500000000011</v>
      </c>
      <c r="J254">
        <f t="shared" si="15"/>
        <v>-7543.0093502500022</v>
      </c>
      <c r="K254">
        <f>('Input-Graph'!$N$6 - ((2*'Input-Graph'!A254/'Input-Graph'!$N$8) + 'Input-Graph'!$N$9))*'Input-Graph'!$N$7</f>
        <v>1499494</v>
      </c>
    </row>
    <row r="255" spans="1:11">
      <c r="A255" s="5">
        <f xml:space="preserve"> 'Input-Graph'!$K$16 + 'Input-Graph'!$K$22/'Input-Graph'!A255</f>
        <v>2529.9972325599747</v>
      </c>
      <c r="B255">
        <f xml:space="preserve"> SQRT('Input-Graph'!$K$16/(2*PI())) * 'Input-Graph'!$K$22 * EXP(J255/(2*'Input-Graph'!$K$16)) / ('Input-Graph'!A255*A255)</f>
        <v>0.49659344897444707</v>
      </c>
      <c r="C255">
        <f t="shared" si="16"/>
        <v>-2.5953451332370134</v>
      </c>
      <c r="D255">
        <f xml:space="preserve"> POWER('Input-Graph'!$K$16,1.5) * EXP(J255/(2*'Input-Graph'!$K$16)) / (A255*SQRT(2*PI()))</f>
        <v>2.632377099954982</v>
      </c>
      <c r="E255">
        <f t="shared" si="17"/>
        <v>3.7031966717968601E-2</v>
      </c>
      <c r="F255" s="7">
        <f xml:space="preserve"> I255 * NORMDIST(-I255*SQRT(A255)/'Input-Graph'!$K$16,0,1,1)</f>
        <v>1.7426171780890316</v>
      </c>
      <c r="G255" s="7">
        <f xml:space="preserve"> - (  'Input-Graph'!$K$16*EXP(Intermediate!J255*Intermediate!A255/(2*'Input-Graph'!$K$16*'Input-Graph'!$K$16)  )/SQRT(2*PI()*Intermediate!A255)  )</f>
        <v>-2.0544804734805733</v>
      </c>
      <c r="H255">
        <f t="shared" si="18"/>
        <v>0.22176212030087372</v>
      </c>
      <c r="I255">
        <f>'Input-Graph'!$K$15 - 'Input-Graph'!$N$16/Intermediate!K255</f>
        <v>86.850500000000011</v>
      </c>
      <c r="J255">
        <f t="shared" si="15"/>
        <v>-7543.0093502500022</v>
      </c>
      <c r="K255">
        <f>('Input-Graph'!$N$6 - ((2*'Input-Graph'!A255/'Input-Graph'!$N$8) + 'Input-Graph'!$N$9))*'Input-Graph'!$N$7</f>
        <v>1499492</v>
      </c>
    </row>
    <row r="256" spans="1:11">
      <c r="A256" s="5">
        <f xml:space="preserve"> 'Input-Graph'!$K$16 + 'Input-Graph'!$K$22/'Input-Graph'!A256</f>
        <v>2528.4225994602011</v>
      </c>
      <c r="B256">
        <f xml:space="preserve"> SQRT('Input-Graph'!$K$16/(2*PI())) * 'Input-Graph'!$K$22 * EXP(J256/(2*'Input-Graph'!$K$16)) / ('Input-Graph'!A256*A256)</f>
        <v>0.49495407582790157</v>
      </c>
      <c r="C256">
        <f t="shared" si="16"/>
        <v>-2.5953451332370134</v>
      </c>
      <c r="D256">
        <f xml:space="preserve"> POWER('Input-Graph'!$K$16,1.5) * EXP(J256/(2*'Input-Graph'!$K$16)) / (A256*SQRT(2*PI()))</f>
        <v>2.6340164731015276</v>
      </c>
      <c r="E256">
        <f t="shared" si="17"/>
        <v>3.8671339864514209E-2</v>
      </c>
      <c r="F256" s="7">
        <f xml:space="preserve"> I256 * NORMDIST(-I256*SQRT(A256)/'Input-Graph'!$K$16,0,1,1)</f>
        <v>1.7453125269481833</v>
      </c>
      <c r="G256" s="7">
        <f xml:space="preserve"> - (  'Input-Graph'!$K$16*EXP(Intermediate!J256*Intermediate!A256/(2*'Input-Graph'!$K$16*'Input-Graph'!$K$16)  )/SQRT(2*PI()*Intermediate!A256)  )</f>
        <v>-2.0578158796499495</v>
      </c>
      <c r="H256">
        <f t="shared" si="18"/>
        <v>0.22112206299064985</v>
      </c>
      <c r="I256">
        <f>'Input-Graph'!$K$15 - 'Input-Graph'!$N$16/Intermediate!K256</f>
        <v>86.850500000000011</v>
      </c>
      <c r="J256">
        <f t="shared" si="15"/>
        <v>-7543.0093502500022</v>
      </c>
      <c r="K256">
        <f>('Input-Graph'!$N$6 - ((2*'Input-Graph'!A256/'Input-Graph'!$N$8) + 'Input-Graph'!$N$9))*'Input-Graph'!$N$7</f>
        <v>1499490</v>
      </c>
    </row>
    <row r="257" spans="1:11">
      <c r="A257" s="5">
        <f xml:space="preserve"> 'Input-Graph'!$K$16 + 'Input-Graph'!$K$22/'Input-Graph'!A257</f>
        <v>2526.86026818152</v>
      </c>
      <c r="B257">
        <f xml:space="preserve"> SQRT('Input-Graph'!$K$16/(2*PI())) * 'Input-Graph'!$K$22 * EXP(J257/(2*'Input-Graph'!$K$16)) / ('Input-Graph'!A257*A257)</f>
        <v>0.49332549098832518</v>
      </c>
      <c r="C257">
        <f t="shared" si="16"/>
        <v>-2.5953451332370134</v>
      </c>
      <c r="D257">
        <f xml:space="preserve"> POWER('Input-Graph'!$K$16,1.5) * EXP(J257/(2*'Input-Graph'!$K$16)) / (A257*SQRT(2*PI()))</f>
        <v>2.6356450579411042</v>
      </c>
      <c r="E257">
        <f t="shared" si="17"/>
        <v>4.0299924704090717E-2</v>
      </c>
      <c r="F257" s="7">
        <f xml:space="preserve"> I257 * NORMDIST(-I257*SQRT(A257)/'Input-Graph'!$K$16,0,1,1)</f>
        <v>1.7479911433302566</v>
      </c>
      <c r="G257" s="7">
        <f xml:space="preserve"> - (  'Input-Graph'!$K$16*EXP(Intermediate!J257*Intermediate!A257/(2*'Input-Graph'!$K$16*'Input-Graph'!$K$16)  )/SQRT(2*PI()*Intermediate!A257)  )</f>
        <v>-2.0611309746347368</v>
      </c>
      <c r="H257">
        <f t="shared" si="18"/>
        <v>0.22048558438793542</v>
      </c>
      <c r="I257">
        <f>'Input-Graph'!$K$15 - 'Input-Graph'!$N$16/Intermediate!K257</f>
        <v>86.850500000000011</v>
      </c>
      <c r="J257">
        <f t="shared" si="15"/>
        <v>-7543.0093502500022</v>
      </c>
      <c r="K257">
        <f>('Input-Graph'!$N$6 - ((2*'Input-Graph'!A257/'Input-Graph'!$N$8) + 'Input-Graph'!$N$9))*'Input-Graph'!$N$7</f>
        <v>1499488</v>
      </c>
    </row>
    <row r="258" spans="1:11">
      <c r="A258" s="5">
        <f xml:space="preserve"> 'Input-Graph'!$K$16 + 'Input-Graph'!$K$22/'Input-Graph'!A258</f>
        <v>2525.3100951229062</v>
      </c>
      <c r="B258">
        <f xml:space="preserve"> SQRT('Input-Graph'!$K$16/(2*PI())) * 'Input-Graph'!$K$22 * EXP(J258/(2*'Input-Graph'!$K$16)) / ('Input-Graph'!A258*A258)</f>
        <v>0.4917075883122225</v>
      </c>
      <c r="C258">
        <f t="shared" si="16"/>
        <v>-2.5953451332370134</v>
      </c>
      <c r="D258">
        <f xml:space="preserve"> POWER('Input-Graph'!$K$16,1.5) * EXP(J258/(2*'Input-Graph'!$K$16)) / (A258*SQRT(2*PI()))</f>
        <v>2.6372629606172069</v>
      </c>
      <c r="E258">
        <f t="shared" si="17"/>
        <v>4.1917827380193451E-2</v>
      </c>
      <c r="F258" s="7">
        <f xml:space="preserve"> I258 * NORMDIST(-I258*SQRT(A258)/'Input-Graph'!$K$16,0,1,1)</f>
        <v>1.7506531796322822</v>
      </c>
      <c r="G258" s="7">
        <f xml:space="preserve"> - (  'Input-Graph'!$K$16*EXP(Intermediate!J258*Intermediate!A258/(2*'Input-Graph'!$K$16*'Input-Graph'!$K$16)  )/SQRT(2*PI()*Intermediate!A258)  )</f>
        <v>-2.0644259395578888</v>
      </c>
      <c r="H258">
        <f t="shared" si="18"/>
        <v>0.21985265576680924</v>
      </c>
      <c r="I258">
        <f>'Input-Graph'!$K$15 - 'Input-Graph'!$N$16/Intermediate!K258</f>
        <v>86.850500000000011</v>
      </c>
      <c r="J258">
        <f t="shared" si="15"/>
        <v>-7543.0093502500022</v>
      </c>
      <c r="K258">
        <f>('Input-Graph'!$N$6 - ((2*'Input-Graph'!A258/'Input-Graph'!$N$8) + 'Input-Graph'!$N$9))*'Input-Graph'!$N$7</f>
        <v>1499486</v>
      </c>
    </row>
    <row r="259" spans="1:11">
      <c r="A259" s="5">
        <f xml:space="preserve"> 'Input-Graph'!$K$16 + 'Input-Graph'!$K$22/'Input-Graph'!A259</f>
        <v>2523.7719389097083</v>
      </c>
      <c r="B259">
        <f xml:space="preserve"> SQRT('Input-Graph'!$K$16/(2*PI())) * 'Input-Graph'!$K$22 * EXP(J259/(2*'Input-Graph'!$K$16)) / ('Input-Graph'!A259*A259)</f>
        <v>0.4901002630439722</v>
      </c>
      <c r="C259">
        <f t="shared" si="16"/>
        <v>-2.5953451332370134</v>
      </c>
      <c r="D259">
        <f xml:space="preserve"> POWER('Input-Graph'!$K$16,1.5) * EXP(J259/(2*'Input-Graph'!$K$16)) / (A259*SQRT(2*PI()))</f>
        <v>2.6388702858854569</v>
      </c>
      <c r="E259">
        <f t="shared" si="17"/>
        <v>4.3525152648443477E-2</v>
      </c>
      <c r="F259" s="7">
        <f xml:space="preserve"> I259 * NORMDIST(-I259*SQRT(A259)/'Input-Graph'!$K$16,0,1,1)</f>
        <v>1.7532987864520766</v>
      </c>
      <c r="G259" s="7">
        <f xml:space="preserve"> - (  'Input-Graph'!$K$16*EXP(Intermediate!J259*Intermediate!A259/(2*'Input-Graph'!$K$16*'Input-Graph'!$K$16)  )/SQRT(2*PI()*Intermediate!A259)  )</f>
        <v>-2.0677009534550961</v>
      </c>
      <c r="H259">
        <f t="shared" si="18"/>
        <v>0.21922324868939613</v>
      </c>
      <c r="I259">
        <f>'Input-Graph'!$K$15 - 'Input-Graph'!$N$16/Intermediate!K259</f>
        <v>86.850500000000011</v>
      </c>
      <c r="J259">
        <f t="shared" ref="J259:J322" si="19" xml:space="preserve"> -I259*I259</f>
        <v>-7543.0093502500022</v>
      </c>
      <c r="K259">
        <f>('Input-Graph'!$N$6 - ((2*'Input-Graph'!A259/'Input-Graph'!$N$8) + 'Input-Graph'!$N$9))*'Input-Graph'!$N$7</f>
        <v>1499484</v>
      </c>
    </row>
    <row r="260" spans="1:11">
      <c r="A260" s="5">
        <f xml:space="preserve"> 'Input-Graph'!$K$16 + 'Input-Graph'!$K$22/'Input-Graph'!A260</f>
        <v>2522.2456603506662</v>
      </c>
      <c r="B260">
        <f xml:space="preserve"> SQRT('Input-Graph'!$K$16/(2*PI())) * 'Input-Graph'!$K$22 * EXP(J260/(2*'Input-Graph'!$K$16)) / ('Input-Graph'!A260*A260)</f>
        <v>0.48850341179321805</v>
      </c>
      <c r="C260">
        <f t="shared" si="16"/>
        <v>-2.5953451332370134</v>
      </c>
      <c r="D260">
        <f xml:space="preserve"> POWER('Input-Graph'!$K$16,1.5) * EXP(J260/(2*'Input-Graph'!$K$16)) / (A260*SQRT(2*PI()))</f>
        <v>2.6404671371362114</v>
      </c>
      <c r="E260">
        <f t="shared" si="17"/>
        <v>4.512200389919796E-2</v>
      </c>
      <c r="F260" s="7">
        <f xml:space="preserve"> I260 * NORMDIST(-I260*SQRT(A260)/'Input-Graph'!$K$16,0,1,1)</f>
        <v>1.755928112613546</v>
      </c>
      <c r="G260" s="7">
        <f xml:space="preserve"> - (  'Input-Graph'!$K$16*EXP(Intermediate!J260*Intermediate!A260/(2*'Input-Graph'!$K$16*'Input-Graph'!$K$16)  )/SQRT(2*PI()*Intermediate!A260)  )</f>
        <v>-2.0709561933035898</v>
      </c>
      <c r="H260">
        <f t="shared" si="18"/>
        <v>0.21859733500237244</v>
      </c>
      <c r="I260">
        <f>'Input-Graph'!$K$15 - 'Input-Graph'!$N$16/Intermediate!K260</f>
        <v>86.850500000000011</v>
      </c>
      <c r="J260">
        <f t="shared" si="19"/>
        <v>-7543.0093502500022</v>
      </c>
      <c r="K260">
        <f>('Input-Graph'!$N$6 - ((2*'Input-Graph'!A260/'Input-Graph'!$N$8) + 'Input-Graph'!$N$9))*'Input-Graph'!$N$7</f>
        <v>1499482</v>
      </c>
    </row>
    <row r="261" spans="1:11">
      <c r="A261" s="5">
        <f xml:space="preserve"> 'Input-Graph'!$K$16 + 'Input-Graph'!$K$22/'Input-Graph'!A261</f>
        <v>2520.7311223959246</v>
      </c>
      <c r="B261">
        <f xml:space="preserve"> SQRT('Input-Graph'!$K$16/(2*PI())) * 'Input-Graph'!$K$22 * EXP(J261/(2*'Input-Graph'!$K$16)) / ('Input-Graph'!A261*A261)</f>
        <v>0.48691693251269874</v>
      </c>
      <c r="C261">
        <f t="shared" si="16"/>
        <v>-2.5953451332370134</v>
      </c>
      <c r="D261">
        <f xml:space="preserve"> POWER('Input-Graph'!$K$16,1.5) * EXP(J261/(2*'Input-Graph'!$K$16)) / (A261*SQRT(2*PI()))</f>
        <v>2.6420536164167303</v>
      </c>
      <c r="E261">
        <f t="shared" si="17"/>
        <v>4.6708483179716875E-2</v>
      </c>
      <c r="F261" s="7">
        <f xml:space="preserve"> I261 * NORMDIST(-I261*SQRT(A261)/'Input-Graph'!$K$16,0,1,1)</f>
        <v>1.7585413051918513</v>
      </c>
      <c r="G261" s="7">
        <f xml:space="preserve"> - (  'Input-Graph'!$K$16*EXP(Intermediate!J261*Intermediate!A261/(2*'Input-Graph'!$K$16*'Input-Graph'!$K$16)  )/SQRT(2*PI()*Intermediate!A261)  )</f>
        <v>-2.074191834050485</v>
      </c>
      <c r="H261">
        <f t="shared" si="18"/>
        <v>0.21797488683378186</v>
      </c>
      <c r="I261">
        <f>'Input-Graph'!$K$15 - 'Input-Graph'!$N$16/Intermediate!K261</f>
        <v>86.850500000000011</v>
      </c>
      <c r="J261">
        <f t="shared" si="19"/>
        <v>-7543.0093502500022</v>
      </c>
      <c r="K261">
        <f>('Input-Graph'!$N$6 - ((2*'Input-Graph'!A261/'Input-Graph'!$N$8) + 'Input-Graph'!$N$9))*'Input-Graph'!$N$7</f>
        <v>1499480</v>
      </c>
    </row>
    <row r="262" spans="1:11">
      <c r="A262" s="5">
        <f xml:space="preserve"> 'Input-Graph'!$K$16 + 'Input-Graph'!$K$22/'Input-Graph'!A262</f>
        <v>2519.2281900960083</v>
      </c>
      <c r="B262">
        <f xml:space="preserve"> SQRT('Input-Graph'!$K$16/(2*PI())) * 'Input-Graph'!$K$22 * EXP(J262/(2*'Input-Graph'!$K$16)) / ('Input-Graph'!A262*A262)</f>
        <v>0.48534072447650983</v>
      </c>
      <c r="C262">
        <f t="shared" si="16"/>
        <v>-2.5953451332370134</v>
      </c>
      <c r="D262">
        <f xml:space="preserve"> POWER('Input-Graph'!$K$16,1.5) * EXP(J262/(2*'Input-Graph'!$K$16)) / (A262*SQRT(2*PI()))</f>
        <v>2.6436298244529195</v>
      </c>
      <c r="E262">
        <f t="shared" si="17"/>
        <v>4.8284691215906062E-2</v>
      </c>
      <c r="F262" s="7">
        <f xml:space="preserve"> I262 * NORMDIST(-I262*SQRT(A262)/'Input-Graph'!$K$16,0,1,1)</f>
        <v>1.7611385095383336</v>
      </c>
      <c r="G262" s="7">
        <f xml:space="preserve"> - (  'Input-Graph'!$K$16*EXP(Intermediate!J262*Intermediate!A262/(2*'Input-Graph'!$K$16*'Input-Graph'!$K$16)  )/SQRT(2*PI()*Intermediate!A262)  )</f>
        <v>-2.0774080486406943</v>
      </c>
      <c r="H262">
        <f t="shared" si="18"/>
        <v>0.21735587659005517</v>
      </c>
      <c r="I262">
        <f>'Input-Graph'!$K$15 - 'Input-Graph'!$N$16/Intermediate!K262</f>
        <v>86.850500000000011</v>
      </c>
      <c r="J262">
        <f t="shared" si="19"/>
        <v>-7543.0093502500022</v>
      </c>
      <c r="K262">
        <f>('Input-Graph'!$N$6 - ((2*'Input-Graph'!A262/'Input-Graph'!$N$8) + 'Input-Graph'!$N$9))*'Input-Graph'!$N$7</f>
        <v>1499478</v>
      </c>
    </row>
    <row r="263" spans="1:11">
      <c r="A263" s="5">
        <f xml:space="preserve"> 'Input-Graph'!$K$16 + 'Input-Graph'!$K$22/'Input-Graph'!A263</f>
        <v>2517.7367305617404</v>
      </c>
      <c r="B263">
        <f xml:space="preserve"> SQRT('Input-Graph'!$K$16/(2*PI())) * 'Input-Graph'!$K$22 * EXP(J263/(2*'Input-Graph'!$K$16)) / ('Input-Graph'!A263*A263)</f>
        <v>0.48377468825878511</v>
      </c>
      <c r="C263">
        <f t="shared" si="16"/>
        <v>-2.5953451332370134</v>
      </c>
      <c r="D263">
        <f xml:space="preserve"> POWER('Input-Graph'!$K$16,1.5) * EXP(J263/(2*'Input-Graph'!$K$16)) / (A263*SQRT(2*PI()))</f>
        <v>2.6451958606706438</v>
      </c>
      <c r="E263">
        <f t="shared" si="17"/>
        <v>4.9850727433630393E-2</v>
      </c>
      <c r="F263" s="7">
        <f xml:space="preserve"> I263 * NORMDIST(-I263*SQRT(A263)/'Input-Graph'!$K$16,0,1,1)</f>
        <v>1.7637198693047755</v>
      </c>
      <c r="G263" s="7">
        <f xml:space="preserve"> - (  'Input-Graph'!$K$16*EXP(Intermediate!J263*Intermediate!A263/(2*'Input-Graph'!$K$16*'Input-Graph'!$K$16)  )/SQRT(2*PI()*Intermediate!A263)  )</f>
        <v>-2.0806050080444081</v>
      </c>
      <c r="H263">
        <f t="shared" si="18"/>
        <v>0.21674027695278308</v>
      </c>
      <c r="I263">
        <f>'Input-Graph'!$K$15 - 'Input-Graph'!$N$16/Intermediate!K263</f>
        <v>86.850500000000011</v>
      </c>
      <c r="J263">
        <f t="shared" si="19"/>
        <v>-7543.0093502500022</v>
      </c>
      <c r="K263">
        <f>('Input-Graph'!$N$6 - ((2*'Input-Graph'!A263/'Input-Graph'!$N$8) + 'Input-Graph'!$N$9))*'Input-Graph'!$N$7</f>
        <v>1499476</v>
      </c>
    </row>
    <row r="264" spans="1:11">
      <c r="A264" s="5">
        <f xml:space="preserve"> 'Input-Graph'!$K$16 + 'Input-Graph'!$K$22/'Input-Graph'!A264</f>
        <v>2516.2566129250713</v>
      </c>
      <c r="B264">
        <f xml:space="preserve"> SQRT('Input-Graph'!$K$16/(2*PI())) * 'Input-Graph'!$K$22 * EXP(J264/(2*'Input-Graph'!$K$16)) / ('Input-Graph'!A264*A264)</f>
        <v>0.48221872571279067</v>
      </c>
      <c r="C264">
        <f t="shared" si="16"/>
        <v>-2.5953451332370134</v>
      </c>
      <c r="D264">
        <f xml:space="preserve"> POWER('Input-Graph'!$K$16,1.5) * EXP(J264/(2*'Input-Graph'!$K$16)) / (A264*SQRT(2*PI()))</f>
        <v>2.6467518232166385</v>
      </c>
      <c r="E264">
        <f t="shared" si="17"/>
        <v>5.1406689979625053E-2</v>
      </c>
      <c r="F264" s="7">
        <f xml:space="preserve"> I264 * NORMDIST(-I264*SQRT(A264)/'Input-Graph'!$K$16,0,1,1)</f>
        <v>1.7662855264673705</v>
      </c>
      <c r="G264" s="7">
        <f xml:space="preserve"> - (  'Input-Graph'!$K$16*EXP(Intermediate!J264*Intermediate!A264/(2*'Input-Graph'!$K$16*'Input-Graph'!$K$16)  )/SQRT(2*PI()*Intermediate!A264)  )</f>
        <v>-2.0837828812841486</v>
      </c>
      <c r="H264">
        <f t="shared" si="18"/>
        <v>0.21612806087563774</v>
      </c>
      <c r="I264">
        <f>'Input-Graph'!$K$15 - 'Input-Graph'!$N$16/Intermediate!K264</f>
        <v>86.850500000000011</v>
      </c>
      <c r="J264">
        <f t="shared" si="19"/>
        <v>-7543.0093502500022</v>
      </c>
      <c r="K264">
        <f>('Input-Graph'!$N$6 - ((2*'Input-Graph'!A264/'Input-Graph'!$N$8) + 'Input-Graph'!$N$9))*'Input-Graph'!$N$7</f>
        <v>1499474</v>
      </c>
    </row>
    <row r="265" spans="1:11">
      <c r="A265" s="5">
        <f xml:space="preserve"> 'Input-Graph'!$K$16 + 'Input-Graph'!$K$22/'Input-Graph'!A265</f>
        <v>2514.7877083008016</v>
      </c>
      <c r="B265">
        <f xml:space="preserve"> SQRT('Input-Graph'!$K$16/(2*PI())) * 'Input-Graph'!$K$22 * EXP(J265/(2*'Input-Graph'!$K$16)) / ('Input-Graph'!A265*A265)</f>
        <v>0.48067273995041992</v>
      </c>
      <c r="C265">
        <f t="shared" si="16"/>
        <v>-2.5953451332370134</v>
      </c>
      <c r="D265">
        <f xml:space="preserve"> POWER('Input-Graph'!$K$16,1.5) * EXP(J265/(2*'Input-Graph'!$K$16)) / (A265*SQRT(2*PI()))</f>
        <v>2.648297808979009</v>
      </c>
      <c r="E265">
        <f t="shared" si="17"/>
        <v>5.2952675741995581E-2</v>
      </c>
      <c r="F265" s="7">
        <f xml:space="preserve"> I265 * NORMDIST(-I265*SQRT(A265)/'Input-Graph'!$K$16,0,1,1)</f>
        <v>1.7688356213503189</v>
      </c>
      <c r="G265" s="7">
        <f xml:space="preserve"> - (  'Input-Graph'!$K$16*EXP(Intermediate!J265*Intermediate!A265/(2*'Input-Graph'!$K$16*'Input-Graph'!$K$16)  )/SQRT(2*PI()*Intermediate!A265)  )</f>
        <v>-2.0869418354613969</v>
      </c>
      <c r="H265">
        <f t="shared" si="18"/>
        <v>0.21551920158133742</v>
      </c>
      <c r="I265">
        <f>'Input-Graph'!$K$15 - 'Input-Graph'!$N$16/Intermediate!K265</f>
        <v>86.850500000000011</v>
      </c>
      <c r="J265">
        <f t="shared" si="19"/>
        <v>-7543.0093502500022</v>
      </c>
      <c r="K265">
        <f>('Input-Graph'!$N$6 - ((2*'Input-Graph'!A265/'Input-Graph'!$N$8) + 'Input-Graph'!$N$9))*'Input-Graph'!$N$7</f>
        <v>1499472</v>
      </c>
    </row>
    <row r="266" spans="1:11">
      <c r="A266" s="5">
        <f xml:space="preserve"> 'Input-Graph'!$K$16 + 'Input-Graph'!$K$22/'Input-Graph'!A266</f>
        <v>2513.3298897491677</v>
      </c>
      <c r="B266">
        <f xml:space="preserve"> SQRT('Input-Graph'!$K$16/(2*PI())) * 'Input-Graph'!$K$22 * EXP(J266/(2*'Input-Graph'!$K$16)) / ('Input-Graph'!A266*A266)</f>
        <v>0.47913663532208306</v>
      </c>
      <c r="C266">
        <f t="shared" si="16"/>
        <v>-2.5953451332370134</v>
      </c>
      <c r="D266">
        <f xml:space="preserve"> POWER('Input-Graph'!$K$16,1.5) * EXP(J266/(2*'Input-Graph'!$K$16)) / (A266*SQRT(2*PI()))</f>
        <v>2.6498339136073459</v>
      </c>
      <c r="E266">
        <f t="shared" si="17"/>
        <v>5.4488780370332446E-2</v>
      </c>
      <c r="F266" s="7">
        <f xml:space="preserve"> I266 * NORMDIST(-I266*SQRT(A266)/'Input-Graph'!$K$16,0,1,1)</f>
        <v>1.7713702926489976</v>
      </c>
      <c r="G266" s="7">
        <f xml:space="preserve"> - (  'Input-Graph'!$K$16*EXP(Intermediate!J266*Intermediate!A266/(2*'Input-Graph'!$K$16*'Input-Graph'!$K$16)  )/SQRT(2*PI()*Intermediate!A266)  )</f>
        <v>-2.0900820357828227</v>
      </c>
      <c r="H266">
        <f t="shared" si="18"/>
        <v>0.21491367255859029</v>
      </c>
      <c r="I266">
        <f>'Input-Graph'!$K$15 - 'Input-Graph'!$N$16/Intermediate!K266</f>
        <v>86.850500000000011</v>
      </c>
      <c r="J266">
        <f t="shared" si="19"/>
        <v>-7543.0093502500022</v>
      </c>
      <c r="K266">
        <f>('Input-Graph'!$N$6 - ((2*'Input-Graph'!A266/'Input-Graph'!$N$8) + 'Input-Graph'!$N$9))*'Input-Graph'!$N$7</f>
        <v>1499470</v>
      </c>
    </row>
    <row r="267" spans="1:11">
      <c r="A267" s="5">
        <f xml:space="preserve"> 'Input-Graph'!$K$16 + 'Input-Graph'!$K$22/'Input-Graph'!A267</f>
        <v>2511.8830322392751</v>
      </c>
      <c r="B267">
        <f xml:space="preserve"> SQRT('Input-Graph'!$K$16/(2*PI())) * 'Input-Graph'!$K$22 * EXP(J267/(2*'Input-Graph'!$K$16)) / ('Input-Graph'!A267*A267)</f>
        <v>0.47761031739697957</v>
      </c>
      <c r="C267">
        <f t="shared" si="16"/>
        <v>-2.5953451332370134</v>
      </c>
      <c r="D267">
        <f xml:space="preserve"> POWER('Input-Graph'!$K$16,1.5) * EXP(J267/(2*'Input-Graph'!$K$16)) / (A267*SQRT(2*PI()))</f>
        <v>2.6513602315324496</v>
      </c>
      <c r="E267">
        <f t="shared" si="17"/>
        <v>5.6015098295436161E-2</v>
      </c>
      <c r="F267" s="7">
        <f xml:space="preserve"> I267 * NORMDIST(-I267*SQRT(A267)/'Input-Graph'!$K$16,0,1,1)</f>
        <v>1.7738896774528905</v>
      </c>
      <c r="G267" s="7">
        <f xml:space="preserve"> - (  'Input-Graph'!$K$16*EXP(Intermediate!J267*Intermediate!A267/(2*'Input-Graph'!$K$16*'Input-Graph'!$K$16)  )/SQRT(2*PI()*Intermediate!A267)  )</f>
        <v>-2.0932036455861005</v>
      </c>
      <c r="H267">
        <f t="shared" si="18"/>
        <v>0.21431144755920561</v>
      </c>
      <c r="I267">
        <f>'Input-Graph'!$K$15 - 'Input-Graph'!$N$16/Intermediate!K267</f>
        <v>86.850500000000011</v>
      </c>
      <c r="J267">
        <f t="shared" si="19"/>
        <v>-7543.0093502500022</v>
      </c>
      <c r="K267">
        <f>('Input-Graph'!$N$6 - ((2*'Input-Graph'!A267/'Input-Graph'!$N$8) + 'Input-Graph'!$N$9))*'Input-Graph'!$N$7</f>
        <v>1499468</v>
      </c>
    </row>
    <row r="268" spans="1:11">
      <c r="A268" s="5">
        <f xml:space="preserve"> 'Input-Graph'!$K$16 + 'Input-Graph'!$K$22/'Input-Graph'!A268</f>
        <v>2510.4470126133519</v>
      </c>
      <c r="B268">
        <f xml:space="preserve"> SQRT('Input-Graph'!$K$16/(2*PI())) * 'Input-Graph'!$K$22 * EXP(J268/(2*'Input-Graph'!$K$16)) / ('Input-Graph'!A268*A268)</f>
        <v>0.47609369294374759</v>
      </c>
      <c r="C268">
        <f t="shared" si="16"/>
        <v>-2.5953451332370134</v>
      </c>
      <c r="D268">
        <f xml:space="preserve"> POWER('Input-Graph'!$K$16,1.5) * EXP(J268/(2*'Input-Graph'!$K$16)) / (A268*SQRT(2*PI()))</f>
        <v>2.6528768559856819</v>
      </c>
      <c r="E268">
        <f t="shared" si="17"/>
        <v>5.7531722748668468E-2</v>
      </c>
      <c r="F268" s="7">
        <f xml:space="preserve"> I268 * NORMDIST(-I268*SQRT(A268)/'Input-Graph'!$K$16,0,1,1)</f>
        <v>1.7763939112679188</v>
      </c>
      <c r="G268" s="7">
        <f xml:space="preserve"> - (  'Input-Graph'!$K$16*EXP(Intermediate!J268*Intermediate!A268/(2*'Input-Graph'!$K$16*'Input-Graph'!$K$16)  )/SQRT(2*PI()*Intermediate!A268)  )</f>
        <v>-2.0963068263653284</v>
      </c>
      <c r="H268">
        <f t="shared" si="18"/>
        <v>0.21371250059500646</v>
      </c>
      <c r="I268">
        <f>'Input-Graph'!$K$15 - 'Input-Graph'!$N$16/Intermediate!K268</f>
        <v>86.850500000000011</v>
      </c>
      <c r="J268">
        <f t="shared" si="19"/>
        <v>-7543.0093502500022</v>
      </c>
      <c r="K268">
        <f>('Input-Graph'!$N$6 - ((2*'Input-Graph'!A268/'Input-Graph'!$N$8) + 'Input-Graph'!$N$9))*'Input-Graph'!$N$7</f>
        <v>1499466</v>
      </c>
    </row>
    <row r="269" spans="1:11">
      <c r="A269" s="5">
        <f xml:space="preserve"> 'Input-Graph'!$K$16 + 'Input-Graph'!$K$22/'Input-Graph'!A269</f>
        <v>2509.0217095518015</v>
      </c>
      <c r="B269">
        <f xml:space="preserve"> SQRT('Input-Graph'!$K$16/(2*PI())) * 'Input-Graph'!$K$22 * EXP(J269/(2*'Input-Graph'!$K$16)) / ('Input-Graph'!A269*A269)</f>
        <v>0.47458666991148035</v>
      </c>
      <c r="C269">
        <f t="shared" si="16"/>
        <v>-2.5953451332370134</v>
      </c>
      <c r="D269">
        <f xml:space="preserve"> POWER('Input-Graph'!$K$16,1.5) * EXP(J269/(2*'Input-Graph'!$K$16)) / (A269*SQRT(2*PI()))</f>
        <v>2.6543838790179488</v>
      </c>
      <c r="E269">
        <f t="shared" si="17"/>
        <v>5.9038745780935376E-2</v>
      </c>
      <c r="F269" s="7">
        <f xml:space="preserve"> I269 * NORMDIST(-I269*SQRT(A269)/'Input-Graph'!$K$16,0,1,1)</f>
        <v>1.7788831280386295</v>
      </c>
      <c r="G269" s="7">
        <f xml:space="preserve"> - (  'Input-Graph'!$K$16*EXP(Intermediate!J269*Intermediate!A269/(2*'Input-Graph'!$K$16*'Input-Graph'!$K$16)  )/SQRT(2*PI()*Intermediate!A269)  )</f>
        <v>-2.099391737796056</v>
      </c>
      <c r="H269">
        <f t="shared" si="18"/>
        <v>0.21311680593498927</v>
      </c>
      <c r="I269">
        <f>'Input-Graph'!$K$15 - 'Input-Graph'!$N$16/Intermediate!K269</f>
        <v>86.850500000000011</v>
      </c>
      <c r="J269">
        <f t="shared" si="19"/>
        <v>-7543.0093502500022</v>
      </c>
      <c r="K269">
        <f>('Input-Graph'!$N$6 - ((2*'Input-Graph'!A269/'Input-Graph'!$N$8) + 'Input-Graph'!$N$9))*'Input-Graph'!$N$7</f>
        <v>1499464</v>
      </c>
    </row>
    <row r="270" spans="1:11">
      <c r="A270" s="5">
        <f xml:space="preserve"> 'Input-Graph'!$K$16 + 'Input-Graph'!$K$22/'Input-Graph'!A270</f>
        <v>2507.6070035390358</v>
      </c>
      <c r="B270">
        <f xml:space="preserve"> SQRT('Input-Graph'!$K$16/(2*PI())) * 'Input-Graph'!$K$22 * EXP(J270/(2*'Input-Graph'!$K$16)) / ('Input-Graph'!A270*A270)</f>
        <v>0.47308915741110225</v>
      </c>
      <c r="C270">
        <f t="shared" si="16"/>
        <v>-2.5953451332370134</v>
      </c>
      <c r="D270">
        <f xml:space="preserve"> POWER('Input-Graph'!$K$16,1.5) * EXP(J270/(2*'Input-Graph'!$K$16)) / (A270*SQRT(2*PI()))</f>
        <v>2.6558813915183266</v>
      </c>
      <c r="E270">
        <f t="shared" si="17"/>
        <v>6.0536258281313149E-2</v>
      </c>
      <c r="F270" s="7">
        <f xml:space="preserve"> I270 * NORMDIST(-I270*SQRT(A270)/'Input-Graph'!$K$16,0,1,1)</f>
        <v>1.7813574601699669</v>
      </c>
      <c r="G270" s="7">
        <f xml:space="preserve"> - (  'Input-Graph'!$K$16*EXP(Intermediate!J270*Intermediate!A270/(2*'Input-Graph'!$K$16*'Input-Graph'!$K$16)  )/SQRT(2*PI()*Intermediate!A270)  )</f>
        <v>-2.102458537759925</v>
      </c>
      <c r="H270">
        <f t="shared" si="18"/>
        <v>0.2125243381024573</v>
      </c>
      <c r="I270">
        <f>'Input-Graph'!$K$15 - 'Input-Graph'!$N$16/Intermediate!K270</f>
        <v>86.850500000000011</v>
      </c>
      <c r="J270">
        <f t="shared" si="19"/>
        <v>-7543.0093502500022</v>
      </c>
      <c r="K270">
        <f>('Input-Graph'!$N$6 - ((2*'Input-Graph'!A270/'Input-Graph'!$N$8) + 'Input-Graph'!$N$9))*'Input-Graph'!$N$7</f>
        <v>1499462</v>
      </c>
    </row>
    <row r="271" spans="1:11">
      <c r="A271" s="5">
        <f xml:space="preserve"> 'Input-Graph'!$K$16 + 'Input-Graph'!$K$22/'Input-Graph'!A271</f>
        <v>2506.2027768300682</v>
      </c>
      <c r="B271">
        <f xml:space="preserve"> SQRT('Input-Graph'!$K$16/(2*PI())) * 'Input-Graph'!$K$22 * EXP(J271/(2*'Input-Graph'!$K$16)) / ('Input-Graph'!A271*A271)</f>
        <v>0.47160106569709614</v>
      </c>
      <c r="C271">
        <f t="shared" si="16"/>
        <v>-2.5953451332370134</v>
      </c>
      <c r="D271">
        <f xml:space="preserve"> POWER('Input-Graph'!$K$16,1.5) * EXP(J271/(2*'Input-Graph'!$K$16)) / (A271*SQRT(2*PI()))</f>
        <v>2.6573694832323329</v>
      </c>
      <c r="E271">
        <f t="shared" si="17"/>
        <v>6.2024349995319472E-2</v>
      </c>
      <c r="F271" s="7">
        <f xml:space="preserve"> I271 * NORMDIST(-I271*SQRT(A271)/'Input-Graph'!$K$16,0,1,1)</f>
        <v>1.7838170385485628</v>
      </c>
      <c r="G271" s="7">
        <f xml:space="preserve"> - (  'Input-Graph'!$K$16*EXP(Intermediate!J271*Intermediate!A271/(2*'Input-Graph'!$K$16*'Input-Graph'!$K$16)  )/SQRT(2*PI()*Intermediate!A271)  )</f>
        <v>-2.105507382368939</v>
      </c>
      <c r="H271">
        <f t="shared" si="18"/>
        <v>0.21193507187203942</v>
      </c>
      <c r="I271">
        <f>'Input-Graph'!$K$15 - 'Input-Graph'!$N$16/Intermediate!K271</f>
        <v>86.850500000000011</v>
      </c>
      <c r="J271">
        <f t="shared" si="19"/>
        <v>-7543.0093502500022</v>
      </c>
      <c r="K271">
        <f>('Input-Graph'!$N$6 - ((2*'Input-Graph'!A271/'Input-Graph'!$N$8) + 'Input-Graph'!$N$9))*'Input-Graph'!$N$7</f>
        <v>1499460</v>
      </c>
    </row>
    <row r="272" spans="1:11">
      <c r="A272" s="5">
        <f xml:space="preserve"> 'Input-Graph'!$K$16 + 'Input-Graph'!$K$22/'Input-Graph'!A272</f>
        <v>2504.8089134178458</v>
      </c>
      <c r="B272">
        <f xml:space="preserve"> SQRT('Input-Graph'!$K$16/(2*PI())) * 'Input-Graph'!$K$22 * EXP(J272/(2*'Input-Graph'!$K$16)) / ('Input-Graph'!A272*A272)</f>
        <v>0.47012230614957462</v>
      </c>
      <c r="C272">
        <f t="shared" si="16"/>
        <v>-2.5953451332370134</v>
      </c>
      <c r="D272">
        <f xml:space="preserve"> POWER('Input-Graph'!$K$16,1.5) * EXP(J272/(2*'Input-Graph'!$K$16)) / (A272*SQRT(2*PI()))</f>
        <v>2.6588482427798548</v>
      </c>
      <c r="E272">
        <f t="shared" si="17"/>
        <v>6.3503109542841329E-2</v>
      </c>
      <c r="F272" s="7">
        <f xml:space="preserve"> I272 * NORMDIST(-I272*SQRT(A272)/'Input-Graph'!$K$16,0,1,1)</f>
        <v>1.7862619925639891</v>
      </c>
      <c r="G272" s="7">
        <f xml:space="preserve"> - (  'Input-Graph'!$K$16*EXP(Intermediate!J272*Intermediate!A272/(2*'Input-Graph'!$K$16*'Input-Graph'!$K$16)  )/SQRT(2*PI()*Intermediate!A272)  )</f>
        <v>-2.1085384259893445</v>
      </c>
      <c r="H272">
        <f t="shared" si="18"/>
        <v>0.21134898226706067</v>
      </c>
      <c r="I272">
        <f>'Input-Graph'!$K$15 - 'Input-Graph'!$N$16/Intermediate!K272</f>
        <v>86.850500000000011</v>
      </c>
      <c r="J272">
        <f t="shared" si="19"/>
        <v>-7543.0093502500022</v>
      </c>
      <c r="K272">
        <f>('Input-Graph'!$N$6 - ((2*'Input-Graph'!A272/'Input-Graph'!$N$8) + 'Input-Graph'!$N$9))*'Input-Graph'!$N$7</f>
        <v>1499458</v>
      </c>
    </row>
    <row r="273" spans="1:11">
      <c r="A273" s="5">
        <f xml:space="preserve"> 'Input-Graph'!$K$16 + 'Input-Graph'!$K$22/'Input-Graph'!A273</f>
        <v>2503.4252990013015</v>
      </c>
      <c r="B273">
        <f xml:space="preserve"> SQRT('Input-Graph'!$K$16/(2*PI())) * 'Input-Graph'!$K$22 * EXP(J273/(2*'Input-Graph'!$K$16)) / ('Input-Graph'!A273*A273)</f>
        <v>0.46865279125668713</v>
      </c>
      <c r="C273">
        <f t="shared" si="16"/>
        <v>-2.5953451332370134</v>
      </c>
      <c r="D273">
        <f xml:space="preserve"> POWER('Input-Graph'!$K$16,1.5) * EXP(J273/(2*'Input-Graph'!$K$16)) / (A273*SQRT(2*PI()))</f>
        <v>2.6603177576727419</v>
      </c>
      <c r="E273">
        <f t="shared" si="17"/>
        <v>6.4972624435728488E-2</v>
      </c>
      <c r="F273" s="7">
        <f xml:space="preserve"> I273 * NORMDIST(-I273*SQRT(A273)/'Input-Graph'!$K$16,0,1,1)</f>
        <v>1.7886924501292953</v>
      </c>
      <c r="G273" s="7">
        <f xml:space="preserve"> - (  'Input-Graph'!$K$16*EXP(Intermediate!J273*Intermediate!A273/(2*'Input-Graph'!$K$16*'Input-Graph'!$K$16)  )/SQRT(2*PI()*Intermediate!A273)  )</f>
        <v>-2.1115518212651607</v>
      </c>
      <c r="H273">
        <f t="shared" si="18"/>
        <v>0.21076604455655046</v>
      </c>
      <c r="I273">
        <f>'Input-Graph'!$K$15 - 'Input-Graph'!$N$16/Intermediate!K273</f>
        <v>86.850500000000011</v>
      </c>
      <c r="J273">
        <f t="shared" si="19"/>
        <v>-7543.0093502500022</v>
      </c>
      <c r="K273">
        <f>('Input-Graph'!$N$6 - ((2*'Input-Graph'!A273/'Input-Graph'!$N$8) + 'Input-Graph'!$N$9))*'Input-Graph'!$N$7</f>
        <v>1499456</v>
      </c>
    </row>
    <row r="274" spans="1:11">
      <c r="A274" s="5">
        <f xml:space="preserve"> 'Input-Graph'!$K$16 + 'Input-Graph'!$K$22/'Input-Graph'!A274</f>
        <v>2502.0518209541092</v>
      </c>
      <c r="B274">
        <f xml:space="preserve"> SQRT('Input-Graph'!$K$16/(2*PI())) * 'Input-Graph'!$K$22 * EXP(J274/(2*'Input-Graph'!$K$16)) / ('Input-Graph'!A274*A274)</f>
        <v>0.46719243459735704</v>
      </c>
      <c r="C274">
        <f t="shared" si="16"/>
        <v>-2.5953451332370134</v>
      </c>
      <c r="D274">
        <f xml:space="preserve"> POWER('Input-Graph'!$K$16,1.5) * EXP(J274/(2*'Input-Graph'!$K$16)) / (A274*SQRT(2*PI()))</f>
        <v>2.6617781143320722</v>
      </c>
      <c r="E274">
        <f t="shared" si="17"/>
        <v>6.6432981095058796E-2</v>
      </c>
      <c r="F274" s="7">
        <f xml:space="preserve"> I274 * NORMDIST(-I274*SQRT(A274)/'Input-Graph'!$K$16,0,1,1)</f>
        <v>1.7911085377014886</v>
      </c>
      <c r="G274" s="7">
        <f xml:space="preserve"> - (  'Input-Graph'!$K$16*EXP(Intermediate!J274*Intermediate!A274/(2*'Input-Graph'!$K$16*'Input-Graph'!$K$16)  )/SQRT(2*PI()*Intermediate!A274)  )</f>
        <v>-2.1145477191413398</v>
      </c>
      <c r="H274">
        <f t="shared" si="18"/>
        <v>0.21018623425256466</v>
      </c>
      <c r="I274">
        <f>'Input-Graph'!$K$15 - 'Input-Graph'!$N$16/Intermediate!K274</f>
        <v>86.850500000000011</v>
      </c>
      <c r="J274">
        <f t="shared" si="19"/>
        <v>-7543.0093502500022</v>
      </c>
      <c r="K274">
        <f>('Input-Graph'!$N$6 - ((2*'Input-Graph'!A274/'Input-Graph'!$N$8) + 'Input-Graph'!$N$9))*'Input-Graph'!$N$7</f>
        <v>1499454</v>
      </c>
    </row>
    <row r="275" spans="1:11">
      <c r="A275" s="5">
        <f xml:space="preserve"> 'Input-Graph'!$K$16 + 'Input-Graph'!$K$22/'Input-Graph'!A275</f>
        <v>2500.6883682941225</v>
      </c>
      <c r="B275">
        <f xml:space="preserve"> SQRT('Input-Graph'!$K$16/(2*PI())) * 'Input-Graph'!$K$22 * EXP(J275/(2*'Input-Graph'!$K$16)) / ('Input-Graph'!A275*A275)</f>
        <v>0.46574115082433915</v>
      </c>
      <c r="C275">
        <f t="shared" si="16"/>
        <v>-2.5953451332370134</v>
      </c>
      <c r="D275">
        <f xml:space="preserve"> POWER('Input-Graph'!$K$16,1.5) * EXP(J275/(2*'Input-Graph'!$K$16)) / (A275*SQRT(2*PI()))</f>
        <v>2.6632293981050905</v>
      </c>
      <c r="E275">
        <f t="shared" si="17"/>
        <v>6.7884264868077082E-2</v>
      </c>
      <c r="F275" s="7">
        <f xml:space="preserve"> I275 * NORMDIST(-I275*SQRT(A275)/'Input-Graph'!$K$16,0,1,1)</f>
        <v>1.7935103803016679</v>
      </c>
      <c r="G275" s="7">
        <f xml:space="preserve"> - (  'Input-Graph'!$K$16*EXP(Intermediate!J275*Intermediate!A275/(2*'Input-Graph'!$K$16*'Input-Graph'!$K$16)  )/SQRT(2*PI()*Intermediate!A275)  )</f>
        <v>-2.1175262688865764</v>
      </c>
      <c r="H275">
        <f t="shared" si="18"/>
        <v>0.2096095271075078</v>
      </c>
      <c r="I275">
        <f>'Input-Graph'!$K$15 - 'Input-Graph'!$N$16/Intermediate!K275</f>
        <v>86.850500000000011</v>
      </c>
      <c r="J275">
        <f t="shared" si="19"/>
        <v>-7543.0093502500022</v>
      </c>
      <c r="K275">
        <f>('Input-Graph'!$N$6 - ((2*'Input-Graph'!A275/'Input-Graph'!$N$8) + 'Input-Graph'!$N$9))*'Input-Graph'!$N$7</f>
        <v>1499452</v>
      </c>
    </row>
    <row r="276" spans="1:11">
      <c r="A276" s="5">
        <f xml:space="preserve"> 'Input-Graph'!$K$16 + 'Input-Graph'!$K$22/'Input-Graph'!A276</f>
        <v>2499.3348316534816</v>
      </c>
      <c r="B276">
        <f xml:space="preserve"> SQRT('Input-Graph'!$K$16/(2*PI())) * 'Input-Graph'!$K$22 * EXP(J276/(2*'Input-Graph'!$K$16)) / ('Input-Graph'!A276*A276)</f>
        <v>0.46429885564759277</v>
      </c>
      <c r="C276">
        <f t="shared" si="16"/>
        <v>-2.5953451332370134</v>
      </c>
      <c r="D276">
        <f xml:space="preserve"> POWER('Input-Graph'!$K$16,1.5) * EXP(J276/(2*'Input-Graph'!$K$16)) / (A276*SQRT(2*PI()))</f>
        <v>2.6646716932818362</v>
      </c>
      <c r="E276">
        <f t="shared" si="17"/>
        <v>6.9326560044822738E-2</v>
      </c>
      <c r="F276" s="7">
        <f xml:space="preserve"> I276 * NORMDIST(-I276*SQRT(A276)/'Input-Graph'!$K$16,0,1,1)</f>
        <v>1.7958981015347129</v>
      </c>
      <c r="G276" s="7">
        <f xml:space="preserve"> - (  'Input-Graph'!$K$16*EXP(Intermediate!J276*Intermediate!A276/(2*'Input-Graph'!$K$16*'Input-Graph'!$K$16)  )/SQRT(2*PI()*Intermediate!A276)  )</f>
        <v>-2.1204876181157659</v>
      </c>
      <c r="H276">
        <f t="shared" si="18"/>
        <v>0.20903589911136233</v>
      </c>
      <c r="I276">
        <f>'Input-Graph'!$K$15 - 'Input-Graph'!$N$16/Intermediate!K276</f>
        <v>86.850500000000011</v>
      </c>
      <c r="J276">
        <f t="shared" si="19"/>
        <v>-7543.0093502500022</v>
      </c>
      <c r="K276">
        <f>('Input-Graph'!$N$6 - ((2*'Input-Graph'!A276/'Input-Graph'!$N$8) + 'Input-Graph'!$N$9))*'Input-Graph'!$N$7</f>
        <v>1499450</v>
      </c>
    </row>
    <row r="277" spans="1:11">
      <c r="A277" s="5">
        <f xml:space="preserve"> 'Input-Graph'!$K$16 + 'Input-Graph'!$K$22/'Input-Graph'!A277</f>
        <v>2497.9911032493669</v>
      </c>
      <c r="B277">
        <f xml:space="preserve"> SQRT('Input-Graph'!$K$16/(2*PI())) * 'Input-Graph'!$K$22 * EXP(J277/(2*'Input-Graph'!$K$16)) / ('Input-Graph'!A277*A277)</f>
        <v>0.4628654658179629</v>
      </c>
      <c r="C277">
        <f t="shared" si="16"/>
        <v>-2.5953451332370134</v>
      </c>
      <c r="D277">
        <f xml:space="preserve"> POWER('Input-Graph'!$K$16,1.5) * EXP(J277/(2*'Input-Graph'!$K$16)) / (A277*SQRT(2*PI()))</f>
        <v>2.6661050831114661</v>
      </c>
      <c r="E277">
        <f t="shared" si="17"/>
        <v>7.0759949874452666E-2</v>
      </c>
      <c r="F277" s="7">
        <f xml:space="preserve"> I277 * NORMDIST(-I277*SQRT(A277)/'Input-Graph'!$K$16,0,1,1)</f>
        <v>1.7982718236087423</v>
      </c>
      <c r="G277" s="7">
        <f xml:space="preserve"> - (  'Input-Graph'!$K$16*EXP(Intermediate!J277*Intermediate!A277/(2*'Input-Graph'!$K$16*'Input-Graph'!$K$16)  )/SQRT(2*PI()*Intermediate!A277)  )</f>
        <v>-2.1234319128121224</v>
      </c>
      <c r="H277">
        <f t="shared" si="18"/>
        <v>0.20846532648903571</v>
      </c>
      <c r="I277">
        <f>'Input-Graph'!$K$15 - 'Input-Graph'!$N$16/Intermediate!K277</f>
        <v>86.850500000000011</v>
      </c>
      <c r="J277">
        <f t="shared" si="19"/>
        <v>-7543.0093502500022</v>
      </c>
      <c r="K277">
        <f>('Input-Graph'!$N$6 - ((2*'Input-Graph'!A277/'Input-Graph'!$N$8) + 'Input-Graph'!$N$9))*'Input-Graph'!$N$7</f>
        <v>1499448</v>
      </c>
    </row>
    <row r="278" spans="1:11">
      <c r="A278" s="5">
        <f xml:space="preserve"> 'Input-Graph'!$K$16 + 'Input-Graph'!$K$22/'Input-Graph'!A278</f>
        <v>2496.6570768553902</v>
      </c>
      <c r="B278">
        <f xml:space="preserve"> SQRT('Input-Graph'!$K$16/(2*PI())) * 'Input-Graph'!$K$22 * EXP(J278/(2*'Input-Graph'!$K$16)) / ('Input-Graph'!A278*A278)</f>
        <v>0.46144089911116232</v>
      </c>
      <c r="C278">
        <f t="shared" si="16"/>
        <v>-2.5953451332370134</v>
      </c>
      <c r="D278">
        <f xml:space="preserve"> POWER('Input-Graph'!$K$16,1.5) * EXP(J278/(2*'Input-Graph'!$K$16)) / (A278*SQRT(2*PI()))</f>
        <v>2.6675296498182663</v>
      </c>
      <c r="E278">
        <f t="shared" si="17"/>
        <v>7.2184516581252911E-2</v>
      </c>
      <c r="F278" s="7">
        <f xml:space="preserve"> I278 * NORMDIST(-I278*SQRT(A278)/'Input-Graph'!$K$16,0,1,1)</f>
        <v>1.8006316673541771</v>
      </c>
      <c r="G278" s="7">
        <f xml:space="preserve"> - (  'Input-Graph'!$K$16*EXP(Intermediate!J278*Intermediate!A278/(2*'Input-Graph'!$K$16*'Input-Graph'!$K$16)  )/SQRT(2*PI()*Intermediate!A278)  )</f>
        <v>-2.1263592973489476</v>
      </c>
      <c r="H278">
        <f t="shared" si="18"/>
        <v>0.20789778569764472</v>
      </c>
      <c r="I278">
        <f>'Input-Graph'!$K$15 - 'Input-Graph'!$N$16/Intermediate!K278</f>
        <v>86.850500000000011</v>
      </c>
      <c r="J278">
        <f t="shared" si="19"/>
        <v>-7543.0093502500022</v>
      </c>
      <c r="K278">
        <f>('Input-Graph'!$N$6 - ((2*'Input-Graph'!A278/'Input-Graph'!$N$8) + 'Input-Graph'!$N$9))*'Input-Graph'!$N$7</f>
        <v>1499446</v>
      </c>
    </row>
    <row r="279" spans="1:11">
      <c r="A279" s="5">
        <f xml:space="preserve"> 'Input-Graph'!$K$16 + 'Input-Graph'!$K$22/'Input-Graph'!A279</f>
        <v>2495.3326477736</v>
      </c>
      <c r="B279">
        <f xml:space="preserve"> SQRT('Input-Graph'!$K$16/(2*PI())) * 'Input-Graph'!$K$22 * EXP(J279/(2*'Input-Graph'!$K$16)) / ('Input-Graph'!A279*A279)</f>
        <v>0.46002507431204859</v>
      </c>
      <c r="C279">
        <f t="shared" si="16"/>
        <v>-2.5953451332370134</v>
      </c>
      <c r="D279">
        <f xml:space="preserve"> POWER('Input-Graph'!$K$16,1.5) * EXP(J279/(2*'Input-Graph'!$K$16)) / (A279*SQRT(2*PI()))</f>
        <v>2.6689454746173804</v>
      </c>
      <c r="E279">
        <f t="shared" si="17"/>
        <v>7.3600341380366974E-2</v>
      </c>
      <c r="F279" s="7">
        <f xml:space="preserve"> I279 * NORMDIST(-I279*SQRT(A279)/'Input-Graph'!$K$16,0,1,1)</f>
        <v>1.8029777522427652</v>
      </c>
      <c r="G279" s="7">
        <f xml:space="preserve"> - (  'Input-Graph'!$K$16*EXP(Intermediate!J279*Intermediate!A279/(2*'Input-Graph'!$K$16*'Input-Graph'!$K$16)  )/SQRT(2*PI()*Intermediate!A279)  )</f>
        <v>-2.1292699145110952</v>
      </c>
      <c r="H279">
        <f t="shared" si="18"/>
        <v>0.20733325342408548</v>
      </c>
      <c r="I279">
        <f>'Input-Graph'!$K$15 - 'Input-Graph'!$N$16/Intermediate!K279</f>
        <v>86.850500000000011</v>
      </c>
      <c r="J279">
        <f t="shared" si="19"/>
        <v>-7543.0093502500022</v>
      </c>
      <c r="K279">
        <f>('Input-Graph'!$N$6 - ((2*'Input-Graph'!A279/'Input-Graph'!$N$8) + 'Input-Graph'!$N$9))*'Input-Graph'!$N$7</f>
        <v>1499444</v>
      </c>
    </row>
    <row r="280" spans="1:11">
      <c r="A280" s="5">
        <f xml:space="preserve"> 'Input-Graph'!$K$16 + 'Input-Graph'!$K$22/'Input-Graph'!A280</f>
        <v>2494.0177128070918</v>
      </c>
      <c r="B280">
        <f xml:space="preserve"> SQRT('Input-Graph'!$K$16/(2*PI())) * 'Input-Graph'!$K$22 * EXP(J280/(2*'Input-Graph'!$K$16)) / ('Input-Graph'!A280*A280)</f>
        <v>0.45861791119918993</v>
      </c>
      <c r="C280">
        <f t="shared" ref="C280:C343" si="20" xml:space="preserve"> -I280*NORMDIST(-I280/$Q$2,0,1,1)</f>
        <v>-2.5953451332370134</v>
      </c>
      <c r="D280">
        <f xml:space="preserve"> POWER('Input-Graph'!$K$16,1.5) * EXP(J280/(2*'Input-Graph'!$K$16)) / (A280*SQRT(2*PI()))</f>
        <v>2.6703526377302391</v>
      </c>
      <c r="E280">
        <f t="shared" ref="E280:E343" si="21">C280+D280</f>
        <v>7.5007504493225685E-2</v>
      </c>
      <c r="F280" s="7">
        <f xml:space="preserve"> I280 * NORMDIST(-I280*SQRT(A280)/'Input-Graph'!$K$16,0,1,1)</f>
        <v>1.805310196405939</v>
      </c>
      <c r="G280" s="7">
        <f xml:space="preserve"> - (  'Input-Graph'!$K$16*EXP(Intermediate!J280*Intermediate!A280/(2*'Input-Graph'!$K$16*'Input-Graph'!$K$16)  )/SQRT(2*PI()*Intermediate!A280)  )</f>
        <v>-2.132163905516069</v>
      </c>
      <c r="H280">
        <f t="shared" ref="H280:H343" si="22">+B280+E280+F280+G280</f>
        <v>0.20677170658228539</v>
      </c>
      <c r="I280">
        <f>'Input-Graph'!$K$15 - 'Input-Graph'!$N$16/Intermediate!K280</f>
        <v>86.850500000000011</v>
      </c>
      <c r="J280">
        <f t="shared" si="19"/>
        <v>-7543.0093502500022</v>
      </c>
      <c r="K280">
        <f>('Input-Graph'!$N$6 - ((2*'Input-Graph'!A280/'Input-Graph'!$N$8) + 'Input-Graph'!$N$9))*'Input-Graph'!$N$7</f>
        <v>1499442</v>
      </c>
    </row>
    <row r="281" spans="1:11">
      <c r="A281" s="5">
        <f xml:space="preserve"> 'Input-Graph'!$K$16 + 'Input-Graph'!$K$22/'Input-Graph'!A281</f>
        <v>2492.7121702332015</v>
      </c>
      <c r="B281">
        <f xml:space="preserve"> SQRT('Input-Graph'!$K$16/(2*PI())) * 'Input-Graph'!$K$22 * EXP(J281/(2*'Input-Graph'!$K$16)) / ('Input-Graph'!A281*A281)</f>
        <v>0.45721933052971331</v>
      </c>
      <c r="C281">
        <f t="shared" si="20"/>
        <v>-2.5953451332370134</v>
      </c>
      <c r="D281">
        <f xml:space="preserve"> POWER('Input-Graph'!$K$16,1.5) * EXP(J281/(2*'Input-Graph'!$K$16)) / (A281*SQRT(2*PI()))</f>
        <v>2.6717512183997161</v>
      </c>
      <c r="E281">
        <f t="shared" si="21"/>
        <v>7.6406085162702642E-2</v>
      </c>
      <c r="F281" s="7">
        <f xml:space="preserve"> I281 * NORMDIST(-I281*SQRT(A281)/'Input-Graph'!$K$16,0,1,1)</f>
        <v>1.8076291166531764</v>
      </c>
      <c r="G281" s="7">
        <f xml:space="preserve"> - (  'Input-Graph'!$K$16*EXP(Intermediate!J281*Intermediate!A281/(2*'Input-Graph'!$K$16*'Input-Graph'!$K$16)  )/SQRT(2*PI()*Intermediate!A281)  )</f>
        <v>-2.1350414100348361</v>
      </c>
      <c r="H281">
        <f t="shared" si="22"/>
        <v>0.20621312231075617</v>
      </c>
      <c r="I281">
        <f>'Input-Graph'!$K$15 - 'Input-Graph'!$N$16/Intermediate!K281</f>
        <v>86.850500000000011</v>
      </c>
      <c r="J281">
        <f t="shared" si="19"/>
        <v>-7543.0093502500022</v>
      </c>
      <c r="K281">
        <f>('Input-Graph'!$N$6 - ((2*'Input-Graph'!A281/'Input-Graph'!$N$8) + 'Input-Graph'!$N$9))*'Input-Graph'!$N$7</f>
        <v>1499440</v>
      </c>
    </row>
    <row r="282" spans="1:11">
      <c r="A282" s="5">
        <f xml:space="preserve"> 'Input-Graph'!$K$16 + 'Input-Graph'!$K$22/'Input-Graph'!A282</f>
        <v>2491.4159197772747</v>
      </c>
      <c r="B282">
        <f xml:space="preserve"> SQRT('Input-Graph'!$K$16/(2*PI())) * 'Input-Graph'!$K$22 * EXP(J282/(2*'Input-Graph'!$K$16)) / ('Input-Graph'!A282*A282)</f>
        <v>0.4558292540244292</v>
      </c>
      <c r="C282">
        <f t="shared" si="20"/>
        <v>-2.5953451332370134</v>
      </c>
      <c r="D282">
        <f xml:space="preserve"> POWER('Input-Graph'!$K$16,1.5) * EXP(J282/(2*'Input-Graph'!$K$16)) / (A282*SQRT(2*PI()))</f>
        <v>2.6731412949050002</v>
      </c>
      <c r="E282">
        <f t="shared" si="21"/>
        <v>7.7796161667986752E-2</v>
      </c>
      <c r="F282" s="7">
        <f xml:space="preserve"> I282 * NORMDIST(-I282*SQRT(A282)/'Input-Graph'!$K$16,0,1,1)</f>
        <v>1.8099346284898949</v>
      </c>
      <c r="G282" s="7">
        <f xml:space="preserve"> - (  'Input-Graph'!$K$16*EXP(Intermediate!J282*Intermediate!A282/(2*'Input-Graph'!$K$16*'Input-Graph'!$K$16)  )/SQRT(2*PI()*Intermediate!A282)  )</f>
        <v>-2.1379025662123046</v>
      </c>
      <c r="H282">
        <f t="shared" si="22"/>
        <v>0.20565747797000622</v>
      </c>
      <c r="I282">
        <f>'Input-Graph'!$K$15 - 'Input-Graph'!$N$16/Intermediate!K282</f>
        <v>86.850500000000011</v>
      </c>
      <c r="J282">
        <f t="shared" si="19"/>
        <v>-7543.0093502500022</v>
      </c>
      <c r="K282">
        <f>('Input-Graph'!$N$6 - ((2*'Input-Graph'!A282/'Input-Graph'!$N$8) + 'Input-Graph'!$N$9))*'Input-Graph'!$N$7</f>
        <v>1499438</v>
      </c>
    </row>
    <row r="283" spans="1:11">
      <c r="A283" s="5">
        <f xml:space="preserve"> 'Input-Graph'!$K$16 + 'Input-Graph'!$K$22/'Input-Graph'!A283</f>
        <v>2490.1288625869929</v>
      </c>
      <c r="B283">
        <f xml:space="preserve"> SQRT('Input-Graph'!$K$16/(2*PI())) * 'Input-Graph'!$K$22 * EXP(J283/(2*'Input-Graph'!$K$16)) / ('Input-Graph'!A283*A283)</f>
        <v>0.45444760435322612</v>
      </c>
      <c r="C283">
        <f t="shared" si="20"/>
        <v>-2.5953451332370134</v>
      </c>
      <c r="D283">
        <f xml:space="preserve"> POWER('Input-Graph'!$K$16,1.5) * EXP(J283/(2*'Input-Graph'!$K$16)) / (A283*SQRT(2*PI()))</f>
        <v>2.6745229445762031</v>
      </c>
      <c r="E283">
        <f t="shared" si="21"/>
        <v>7.9177811339189663E-2</v>
      </c>
      <c r="F283" s="7">
        <f xml:space="preserve"> I283 * NORMDIST(-I283*SQRT(A283)/'Input-Graph'!$K$16,0,1,1)</f>
        <v>1.8122268461351858</v>
      </c>
      <c r="G283" s="7">
        <f xml:space="preserve"> - (  'Input-Graph'!$K$16*EXP(Intermediate!J283*Intermediate!A283/(2*'Input-Graph'!$K$16*'Input-Graph'!$K$16)  )/SQRT(2*PI()*Intermediate!A283)  )</f>
        <v>-2.1407475106874916</v>
      </c>
      <c r="H283">
        <f t="shared" si="22"/>
        <v>0.20510475114011006</v>
      </c>
      <c r="I283">
        <f>'Input-Graph'!$K$15 - 'Input-Graph'!$N$16/Intermediate!K283</f>
        <v>86.850500000000011</v>
      </c>
      <c r="J283">
        <f t="shared" si="19"/>
        <v>-7543.0093502500022</v>
      </c>
      <c r="K283">
        <f>('Input-Graph'!$N$6 - ((2*'Input-Graph'!A283/'Input-Graph'!$N$8) + 'Input-Graph'!$N$9))*'Input-Graph'!$N$7</f>
        <v>1499436</v>
      </c>
    </row>
    <row r="284" spans="1:11">
      <c r="A284" s="5">
        <f xml:space="preserve"> 'Input-Graph'!$K$16 + 'Input-Graph'!$K$22/'Input-Graph'!A284</f>
        <v>2488.8509012072432</v>
      </c>
      <c r="B284">
        <f xml:space="preserve"> SQRT('Input-Graph'!$K$16/(2*PI())) * 'Input-Graph'!$K$22 * EXP(J284/(2*'Input-Graph'!$K$16)) / ('Input-Graph'!A284*A284)</f>
        <v>0.45307430512073077</v>
      </c>
      <c r="C284">
        <f t="shared" si="20"/>
        <v>-2.5953451332370134</v>
      </c>
      <c r="D284">
        <f xml:space="preserve"> POWER('Input-Graph'!$K$16,1.5) * EXP(J284/(2*'Input-Graph'!$K$16)) / (A284*SQRT(2*PI()))</f>
        <v>2.6758962438086984</v>
      </c>
      <c r="E284">
        <f t="shared" si="21"/>
        <v>8.0551110571684958E-2</v>
      </c>
      <c r="F284" s="7">
        <f xml:space="preserve"> I284 * NORMDIST(-I284*SQRT(A284)/'Input-Graph'!$K$16,0,1,1)</f>
        <v>1.8145058825391405</v>
      </c>
      <c r="G284" s="7">
        <f xml:space="preserve"> - (  'Input-Graph'!$K$16*EXP(Intermediate!J284*Intermediate!A284/(2*'Input-Graph'!$K$16*'Input-Graph'!$K$16)  )/SQRT(2*PI()*Intermediate!A284)  )</f>
        <v>-2.1435763786133992</v>
      </c>
      <c r="H284">
        <f t="shared" si="22"/>
        <v>0.20455491961815708</v>
      </c>
      <c r="I284">
        <f>'Input-Graph'!$K$15 - 'Input-Graph'!$N$16/Intermediate!K284</f>
        <v>86.850500000000011</v>
      </c>
      <c r="J284">
        <f t="shared" si="19"/>
        <v>-7543.0093502500022</v>
      </c>
      <c r="K284">
        <f>('Input-Graph'!$N$6 - ((2*'Input-Graph'!A284/'Input-Graph'!$N$8) + 'Input-Graph'!$N$9))*'Input-Graph'!$N$7</f>
        <v>1499434</v>
      </c>
    </row>
    <row r="285" spans="1:11">
      <c r="A285" s="5">
        <f xml:space="preserve"> 'Input-Graph'!$K$16 + 'Input-Graph'!$K$22/'Input-Graph'!A285</f>
        <v>2487.58193955552</v>
      </c>
      <c r="B285">
        <f xml:space="preserve"> SQRT('Input-Graph'!$K$16/(2*PI())) * 'Input-Graph'!$K$22 * EXP(J285/(2*'Input-Graph'!$K$16)) / ('Input-Graph'!A285*A285)</f>
        <v>0.45170928085222739</v>
      </c>
      <c r="C285">
        <f t="shared" si="20"/>
        <v>-2.5953451332370134</v>
      </c>
      <c r="D285">
        <f xml:space="preserve"> POWER('Input-Graph'!$K$16,1.5) * EXP(J285/(2*'Input-Graph'!$K$16)) / (A285*SQRT(2*PI()))</f>
        <v>2.6772612680772019</v>
      </c>
      <c r="E285">
        <f t="shared" si="21"/>
        <v>8.1916134840188448E-2</v>
      </c>
      <c r="F285" s="7">
        <f xml:space="preserve"> I285 * NORMDIST(-I285*SQRT(A285)/'Input-Graph'!$K$16,0,1,1)</f>
        <v>1.816771849400062</v>
      </c>
      <c r="G285" s="7">
        <f xml:space="preserve"> - (  'Input-Graph'!$K$16*EXP(Intermediate!J285*Intermediate!A285/(2*'Input-Graph'!$K$16*'Input-Graph'!$K$16)  )/SQRT(2*PI()*Intermediate!A285)  )</f>
        <v>-2.1463893036765684</v>
      </c>
      <c r="H285">
        <f t="shared" si="22"/>
        <v>0.20400796141590938</v>
      </c>
      <c r="I285">
        <f>'Input-Graph'!$K$15 - 'Input-Graph'!$N$16/Intermediate!K285</f>
        <v>86.850500000000011</v>
      </c>
      <c r="J285">
        <f t="shared" si="19"/>
        <v>-7543.0093502500022</v>
      </c>
      <c r="K285">
        <f>('Input-Graph'!$N$6 - ((2*'Input-Graph'!A285/'Input-Graph'!$N$8) + 'Input-Graph'!$N$9))*'Input-Graph'!$N$7</f>
        <v>1499432</v>
      </c>
    </row>
    <row r="286" spans="1:11">
      <c r="A286" s="5">
        <f xml:space="preserve"> 'Input-Graph'!$K$16 + 'Input-Graph'!$K$22/'Input-Graph'!A286</f>
        <v>2486.3218828978438</v>
      </c>
      <c r="B286">
        <f xml:space="preserve"> SQRT('Input-Graph'!$K$16/(2*PI())) * 'Input-Graph'!$K$22 * EXP(J286/(2*'Input-Graph'!$K$16)) / ('Input-Graph'!A286*A286)</f>
        <v>0.45035245697983028</v>
      </c>
      <c r="C286">
        <f t="shared" si="20"/>
        <v>-2.5953451332370134</v>
      </c>
      <c r="D286">
        <f xml:space="preserve"> POWER('Input-Graph'!$K$16,1.5) * EXP(J286/(2*'Input-Graph'!$K$16)) / (A286*SQRT(2*PI()))</f>
        <v>2.6786180919495988</v>
      </c>
      <c r="E286">
        <f t="shared" si="21"/>
        <v>8.3272958712585332E-2</v>
      </c>
      <c r="F286" s="7">
        <f xml:space="preserve"> I286 * NORMDIST(-I286*SQRT(A286)/'Input-Graph'!$K$16,0,1,1)</f>
        <v>1.8190248571813294</v>
      </c>
      <c r="G286" s="7">
        <f xml:space="preserve"> - (  'Input-Graph'!$K$16*EXP(Intermediate!J286*Intermediate!A286/(2*'Input-Graph'!$K$16*'Input-Graph'!$K$16)  )/SQRT(2*PI()*Intermediate!A286)  )</f>
        <v>-2.1491864181163578</v>
      </c>
      <c r="H286">
        <f t="shared" si="22"/>
        <v>0.20346385475738726</v>
      </c>
      <c r="I286">
        <f>'Input-Graph'!$K$15 - 'Input-Graph'!$N$16/Intermediate!K286</f>
        <v>86.850500000000011</v>
      </c>
      <c r="J286">
        <f t="shared" si="19"/>
        <v>-7543.0093502500022</v>
      </c>
      <c r="K286">
        <f>('Input-Graph'!$N$6 - ((2*'Input-Graph'!A286/'Input-Graph'!$N$8) + 'Input-Graph'!$N$9))*'Input-Graph'!$N$7</f>
        <v>1499430</v>
      </c>
    </row>
    <row r="287" spans="1:11">
      <c r="A287" s="5">
        <f xml:space="preserve"> 'Input-Graph'!$K$16 + 'Input-Graph'!$K$22/'Input-Graph'!A287</f>
        <v>2485.0706378251862</v>
      </c>
      <c r="B287">
        <f xml:space="preserve"> SQRT('Input-Graph'!$K$16/(2*PI())) * 'Input-Graph'!$K$22 * EXP(J287/(2*'Input-Graph'!$K$16)) / ('Input-Graph'!A287*A287)</f>
        <v>0.44900375982890489</v>
      </c>
      <c r="C287">
        <f t="shared" si="20"/>
        <v>-2.5953451332370134</v>
      </c>
      <c r="D287">
        <f xml:space="preserve"> POWER('Input-Graph'!$K$16,1.5) * EXP(J287/(2*'Input-Graph'!$K$16)) / (A287*SQRT(2*PI()))</f>
        <v>2.6799667891005243</v>
      </c>
      <c r="E287">
        <f t="shared" si="21"/>
        <v>8.4621655863510892E-2</v>
      </c>
      <c r="F287" s="7">
        <f xml:space="preserve"> I287 * NORMDIST(-I287*SQRT(A287)/'Input-Graph'!$K$16,0,1,1)</f>
        <v>1.8212650151279353</v>
      </c>
      <c r="G287" s="7">
        <f xml:space="preserve"> - (  'Input-Graph'!$K$16*EXP(Intermediate!J287*Intermediate!A287/(2*'Input-Graph'!$K$16*'Input-Graph'!$K$16)  )/SQRT(2*PI()*Intermediate!A287)  )</f>
        <v>-2.1519678527439181</v>
      </c>
      <c r="H287">
        <f t="shared" si="22"/>
        <v>0.20292257807643299</v>
      </c>
      <c r="I287">
        <f>'Input-Graph'!$K$15 - 'Input-Graph'!$N$16/Intermediate!K287</f>
        <v>86.850500000000011</v>
      </c>
      <c r="J287">
        <f t="shared" si="19"/>
        <v>-7543.0093502500022</v>
      </c>
      <c r="K287">
        <f>('Input-Graph'!$N$6 - ((2*'Input-Graph'!A287/'Input-Graph'!$N$8) + 'Input-Graph'!$N$9))*'Input-Graph'!$N$7</f>
        <v>1499428</v>
      </c>
    </row>
    <row r="288" spans="1:11">
      <c r="A288" s="5">
        <f xml:space="preserve"> 'Input-Graph'!$K$16 + 'Input-Graph'!$K$22/'Input-Graph'!A288</f>
        <v>2483.828112230387</v>
      </c>
      <c r="B288">
        <f xml:space="preserve"> SQRT('Input-Graph'!$K$16/(2*PI())) * 'Input-Graph'!$K$22 * EXP(J288/(2*'Input-Graph'!$K$16)) / ('Input-Graph'!A288*A288)</f>
        <v>0.44766311660473296</v>
      </c>
      <c r="C288">
        <f t="shared" si="20"/>
        <v>-2.5953451332370134</v>
      </c>
      <c r="D288">
        <f xml:space="preserve"> POWER('Input-Graph'!$K$16,1.5) * EXP(J288/(2*'Input-Graph'!$K$16)) / (A288*SQRT(2*PI()))</f>
        <v>2.6813074323246959</v>
      </c>
      <c r="E288">
        <f t="shared" si="21"/>
        <v>8.5962299087682492E-2</v>
      </c>
      <c r="F288" s="7">
        <f xml:space="preserve"> I288 * NORMDIST(-I288*SQRT(A288)/'Input-Graph'!$K$16,0,1,1)</f>
        <v>1.8234924312828571</v>
      </c>
      <c r="G288" s="7">
        <f xml:space="preserve"> - (  'Input-Graph'!$K$16*EXP(Intermediate!J288*Intermediate!A288/(2*'Input-Graph'!$K$16*'Input-Graph'!$K$16)  )/SQRT(2*PI()*Intermediate!A288)  )</f>
        <v>-2.154733736960885</v>
      </c>
      <c r="H288">
        <f t="shared" si="22"/>
        <v>0.20238411001438772</v>
      </c>
      <c r="I288">
        <f>'Input-Graph'!$K$15 - 'Input-Graph'!$N$16/Intermediate!K288</f>
        <v>86.850500000000011</v>
      </c>
      <c r="J288">
        <f t="shared" si="19"/>
        <v>-7543.0093502500022</v>
      </c>
      <c r="K288">
        <f>('Input-Graph'!$N$6 - ((2*'Input-Graph'!A288/'Input-Graph'!$N$8) + 'Input-Graph'!$N$9))*'Input-Graph'!$N$7</f>
        <v>1499426</v>
      </c>
    </row>
    <row r="289" spans="1:11">
      <c r="A289" s="5">
        <f xml:space="preserve"> 'Input-Graph'!$K$16 + 'Input-Graph'!$K$22/'Input-Graph'!A289</f>
        <v>2482.5942152855514</v>
      </c>
      <c r="B289">
        <f xml:space="preserve"> SQRT('Input-Graph'!$K$16/(2*PI())) * 'Input-Graph'!$K$22 * EXP(J289/(2*'Input-Graph'!$K$16)) / ('Input-Graph'!A289*A289)</f>
        <v>0.44633045537941507</v>
      </c>
      <c r="C289">
        <f t="shared" si="20"/>
        <v>-2.5953451332370134</v>
      </c>
      <c r="D289">
        <f xml:space="preserve"> POWER('Input-Graph'!$K$16,1.5) * EXP(J289/(2*'Input-Graph'!$K$16)) / (A289*SQRT(2*PI()))</f>
        <v>2.6826400935500145</v>
      </c>
      <c r="E289">
        <f t="shared" si="21"/>
        <v>8.7294960313001102E-2</v>
      </c>
      <c r="F289" s="7">
        <f xml:space="preserve"> I289 * NORMDIST(-I289*SQRT(A289)/'Input-Graph'!$K$16,0,1,1)</f>
        <v>1.8257072125031806</v>
      </c>
      <c r="G289" s="7">
        <f xml:space="preserve"> - (  'Input-Graph'!$K$16*EXP(Intermediate!J289*Intermediate!A289/(2*'Input-Graph'!$K$16*'Input-Graph'!$K$16)  )/SQRT(2*PI()*Intermediate!A289)  )</f>
        <v>-2.1574841987777953</v>
      </c>
      <c r="H289">
        <f t="shared" si="22"/>
        <v>0.20184842941780134</v>
      </c>
      <c r="I289">
        <f>'Input-Graph'!$K$15 - 'Input-Graph'!$N$16/Intermediate!K289</f>
        <v>86.850500000000011</v>
      </c>
      <c r="J289">
        <f t="shared" si="19"/>
        <v>-7543.0093502500022</v>
      </c>
      <c r="K289">
        <f>('Input-Graph'!$N$6 - ((2*'Input-Graph'!A289/'Input-Graph'!$N$8) + 'Input-Graph'!$N$9))*'Input-Graph'!$N$7</f>
        <v>1499424</v>
      </c>
    </row>
    <row r="290" spans="1:11">
      <c r="A290" s="5">
        <f xml:space="preserve"> 'Input-Graph'!$K$16 + 'Input-Graph'!$K$22/'Input-Graph'!A290</f>
        <v>2481.3688574199191</v>
      </c>
      <c r="B290">
        <f xml:space="preserve"> SQRT('Input-Graph'!$K$16/(2*PI())) * 'Input-Graph'!$K$22 * EXP(J290/(2*'Input-Graph'!$K$16)) / ('Input-Graph'!A290*A290)</f>
        <v>0.44500570507900622</v>
      </c>
      <c r="C290">
        <f t="shared" si="20"/>
        <v>-2.5953451332370134</v>
      </c>
      <c r="D290">
        <f xml:space="preserve"> POWER('Input-Graph'!$K$16,1.5) * EXP(J290/(2*'Input-Graph'!$K$16)) / (A290*SQRT(2*PI()))</f>
        <v>2.6839648438504233</v>
      </c>
      <c r="E290">
        <f t="shared" si="21"/>
        <v>8.8619710613409897E-2</v>
      </c>
      <c r="F290" s="7">
        <f xml:space="preserve"> I290 * NORMDIST(-I290*SQRT(A290)/'Input-Graph'!$K$16,0,1,1)</f>
        <v>1.8279094644759022</v>
      </c>
      <c r="G290" s="7">
        <f xml:space="preserve"> - (  'Input-Graph'!$K$16*EXP(Intermediate!J290*Intermediate!A290/(2*'Input-Graph'!$K$16*'Input-Graph'!$K$16)  )/SQRT(2*PI()*Intermediate!A290)  )</f>
        <v>-2.1602193648322174</v>
      </c>
      <c r="H290">
        <f t="shared" si="22"/>
        <v>0.20131551533610104</v>
      </c>
      <c r="I290">
        <f>'Input-Graph'!$K$15 - 'Input-Graph'!$N$16/Intermediate!K290</f>
        <v>86.850500000000011</v>
      </c>
      <c r="J290">
        <f t="shared" si="19"/>
        <v>-7543.0093502500022</v>
      </c>
      <c r="K290">
        <f>('Input-Graph'!$N$6 - ((2*'Input-Graph'!A290/'Input-Graph'!$N$8) + 'Input-Graph'!$N$9))*'Input-Graph'!$N$7</f>
        <v>1499422</v>
      </c>
    </row>
    <row r="291" spans="1:11">
      <c r="A291" s="5">
        <f xml:space="preserve"> 'Input-Graph'!$K$16 + 'Input-Graph'!$K$22/'Input-Graph'!A291</f>
        <v>2480.1519502981878</v>
      </c>
      <c r="B291">
        <f xml:space="preserve"> SQRT('Input-Graph'!$K$16/(2*PI())) * 'Input-Graph'!$K$22 * EXP(J291/(2*'Input-Graph'!$K$16)) / ('Input-Graph'!A291*A291)</f>
        <v>0.44368879547088086</v>
      </c>
      <c r="C291">
        <f t="shared" si="20"/>
        <v>-2.5953451332370134</v>
      </c>
      <c r="D291">
        <f xml:space="preserve"> POWER('Input-Graph'!$K$16,1.5) * EXP(J291/(2*'Input-Graph'!$K$16)) / (A291*SQRT(2*PI()))</f>
        <v>2.6852817534585482</v>
      </c>
      <c r="E291">
        <f t="shared" si="21"/>
        <v>8.9936620221534813E-2</v>
      </c>
      <c r="F291" s="7">
        <f xml:space="preserve"> I291 * NORMDIST(-I291*SQRT(A291)/'Input-Graph'!$K$16,0,1,1)</f>
        <v>1.830099291733551</v>
      </c>
      <c r="G291" s="7">
        <f xml:space="preserve"> - (  'Input-Graph'!$K$16*EXP(Intermediate!J291*Intermediate!A291/(2*'Input-Graph'!$K$16*'Input-Graph'!$K$16)  )/SQRT(2*PI()*Intermediate!A291)  )</f>
        <v>-2.1629393604066181</v>
      </c>
      <c r="H291">
        <f t="shared" si="22"/>
        <v>0.20078534701934858</v>
      </c>
      <c r="I291">
        <f>'Input-Graph'!$K$15 - 'Input-Graph'!$N$16/Intermediate!K291</f>
        <v>86.850500000000011</v>
      </c>
      <c r="J291">
        <f t="shared" si="19"/>
        <v>-7543.0093502500022</v>
      </c>
      <c r="K291">
        <f>('Input-Graph'!$N$6 - ((2*'Input-Graph'!A291/'Input-Graph'!$N$8) + 'Input-Graph'!$N$9))*'Input-Graph'!$N$7</f>
        <v>1499420</v>
      </c>
    </row>
    <row r="292" spans="1:11">
      <c r="A292" s="5">
        <f xml:space="preserve"> 'Input-Graph'!$K$16 + 'Input-Graph'!$K$22/'Input-Graph'!A292</f>
        <v>2478.9434067992861</v>
      </c>
      <c r="B292">
        <f xml:space="preserve"> SQRT('Input-Graph'!$K$16/(2*PI())) * 'Input-Graph'!$K$22 * EXP(J292/(2*'Input-Graph'!$K$16)) / ('Input-Graph'!A292*A292)</f>
        <v>0.44237965715132088</v>
      </c>
      <c r="C292">
        <f t="shared" si="20"/>
        <v>-2.5953451332370134</v>
      </c>
      <c r="D292">
        <f xml:space="preserve"> POWER('Input-Graph'!$K$16,1.5) * EXP(J292/(2*'Input-Graph'!$K$16)) / (A292*SQRT(2*PI()))</f>
        <v>2.6865908917781085</v>
      </c>
      <c r="E292">
        <f t="shared" si="21"/>
        <v>9.1245758541095068E-2</v>
      </c>
      <c r="F292" s="7">
        <f xml:space="preserve"> I292 * NORMDIST(-I292*SQRT(A292)/'Input-Graph'!$K$16,0,1,1)</f>
        <v>1.8322767976695384</v>
      </c>
      <c r="G292" s="7">
        <f xml:space="preserve"> - (  'Input-Graph'!$K$16*EXP(Intermediate!J292*Intermediate!A292/(2*'Input-Graph'!$K$16*'Input-Graph'!$K$16)  )/SQRT(2*PI()*Intermediate!A292)  )</f>
        <v>-2.1656443094459532</v>
      </c>
      <c r="H292">
        <f t="shared" si="22"/>
        <v>0.20025790391600129</v>
      </c>
      <c r="I292">
        <f>'Input-Graph'!$K$15 - 'Input-Graph'!$N$16/Intermediate!K292</f>
        <v>86.850500000000011</v>
      </c>
      <c r="J292">
        <f t="shared" si="19"/>
        <v>-7543.0093502500022</v>
      </c>
      <c r="K292">
        <f>('Input-Graph'!$N$6 - ((2*'Input-Graph'!A292/'Input-Graph'!$N$8) + 'Input-Graph'!$N$9))*'Input-Graph'!$N$7</f>
        <v>1499418</v>
      </c>
    </row>
    <row r="293" spans="1:11">
      <c r="A293" s="5">
        <f xml:space="preserve"> 'Input-Graph'!$K$16 + 'Input-Graph'!$K$22/'Input-Graph'!A293</f>
        <v>2477.7431409955825</v>
      </c>
      <c r="B293">
        <f xml:space="preserve"> SQRT('Input-Graph'!$K$16/(2*PI())) * 'Input-Graph'!$K$22 * EXP(J293/(2*'Input-Graph'!$K$16)) / ('Input-Graph'!A293*A293)</f>
        <v>0.44107822153332232</v>
      </c>
      <c r="C293">
        <f t="shared" si="20"/>
        <v>-2.5953451332370134</v>
      </c>
      <c r="D293">
        <f xml:space="preserve"> POWER('Input-Graph'!$K$16,1.5) * EXP(J293/(2*'Input-Graph'!$K$16)) / (A293*SQRT(2*PI()))</f>
        <v>2.6878923273961064</v>
      </c>
      <c r="E293">
        <f t="shared" si="21"/>
        <v>9.254719415909296E-2</v>
      </c>
      <c r="F293" s="7">
        <f xml:space="preserve"> I293 * NORMDIST(-I293*SQRT(A293)/'Input-Graph'!$K$16,0,1,1)</f>
        <v>1.8344420845532097</v>
      </c>
      <c r="G293" s="7">
        <f xml:space="preserve"> - (  'Input-Graph'!$K$16*EXP(Intermediate!J293*Intermediate!A293/(2*'Input-Graph'!$K$16*'Input-Graph'!$K$16)  )/SQRT(2*PI()*Intermediate!A293)  )</f>
        <v>-2.1683343345750106</v>
      </c>
      <c r="H293">
        <f t="shared" si="22"/>
        <v>0.19973316567061428</v>
      </c>
      <c r="I293">
        <f>'Input-Graph'!$K$15 - 'Input-Graph'!$N$16/Intermediate!K293</f>
        <v>86.850500000000011</v>
      </c>
      <c r="J293">
        <f t="shared" si="19"/>
        <v>-7543.0093502500022</v>
      </c>
      <c r="K293">
        <f>('Input-Graph'!$N$6 - ((2*'Input-Graph'!A293/'Input-Graph'!$N$8) + 'Input-Graph'!$N$9))*'Input-Graph'!$N$7</f>
        <v>1499416</v>
      </c>
    </row>
    <row r="294" spans="1:11">
      <c r="A294" s="5">
        <f xml:space="preserve"> 'Input-Graph'!$K$16 + 'Input-Graph'!$K$22/'Input-Graph'!A294</f>
        <v>2476.5510681325186</v>
      </c>
      <c r="B294">
        <f xml:space="preserve"> SQRT('Input-Graph'!$K$16/(2*PI())) * 'Input-Graph'!$K$22 * EXP(J294/(2*'Input-Graph'!$K$16)) / ('Input-Graph'!A294*A294)</f>
        <v>0.43978442083461788</v>
      </c>
      <c r="C294">
        <f t="shared" si="20"/>
        <v>-2.5953451332370134</v>
      </c>
      <c r="D294">
        <f xml:space="preserve"> POWER('Input-Graph'!$K$16,1.5) * EXP(J294/(2*'Input-Graph'!$K$16)) / (A294*SQRT(2*PI()))</f>
        <v>2.6891861280948106</v>
      </c>
      <c r="E294">
        <f t="shared" si="21"/>
        <v>9.3840994857797178E-2</v>
      </c>
      <c r="F294" s="7">
        <f xml:space="preserve"> I294 * NORMDIST(-I294*SQRT(A294)/'Input-Graph'!$K$16,0,1,1)</f>
        <v>1.8365952535448966</v>
      </c>
      <c r="G294" s="7">
        <f xml:space="preserve"> - (  'Input-Graph'!$K$16*EXP(Intermediate!J294*Intermediate!A294/(2*'Input-Graph'!$K$16*'Input-Graph'!$K$16)  )/SQRT(2*PI()*Intermediate!A294)  )</f>
        <v>-2.1710095571154717</v>
      </c>
      <c r="H294">
        <f t="shared" si="22"/>
        <v>0.19921111212183984</v>
      </c>
      <c r="I294">
        <f>'Input-Graph'!$K$15 - 'Input-Graph'!$N$16/Intermediate!K294</f>
        <v>86.850500000000011</v>
      </c>
      <c r="J294">
        <f t="shared" si="19"/>
        <v>-7543.0093502500022</v>
      </c>
      <c r="K294">
        <f>('Input-Graph'!$N$6 - ((2*'Input-Graph'!A294/'Input-Graph'!$N$8) + 'Input-Graph'!$N$9))*'Input-Graph'!$N$7</f>
        <v>1499414</v>
      </c>
    </row>
    <row r="295" spans="1:11">
      <c r="A295" s="5">
        <f xml:space="preserve"> 'Input-Graph'!$K$16 + 'Input-Graph'!$K$22/'Input-Graph'!A295</f>
        <v>2475.3671046086588</v>
      </c>
      <c r="B295">
        <f xml:space="preserve"> SQRT('Input-Graph'!$K$16/(2*PI())) * 'Input-Graph'!$K$22 * EXP(J295/(2*'Input-Graph'!$K$16)) / ('Input-Graph'!A295*A295)</f>
        <v>0.4384981880659084</v>
      </c>
      <c r="C295">
        <f t="shared" si="20"/>
        <v>-2.5953451332370134</v>
      </c>
      <c r="D295">
        <f xml:space="preserve"> POWER('Input-Graph'!$K$16,1.5) * EXP(J295/(2*'Input-Graph'!$K$16)) / (A295*SQRT(2*PI()))</f>
        <v>2.690472360863521</v>
      </c>
      <c r="E295">
        <f t="shared" si="21"/>
        <v>9.5127227626507604E-2</v>
      </c>
      <c r="F295" s="7">
        <f xml:space="preserve"> I295 * NORMDIST(-I295*SQRT(A295)/'Input-Graph'!$K$16,0,1,1)</f>
        <v>1.8387364047103898</v>
      </c>
      <c r="G295" s="7">
        <f xml:space="preserve"> - (  'Input-Graph'!$K$16*EXP(Intermediate!J295*Intermediate!A295/(2*'Input-Graph'!$K$16*'Input-Graph'!$K$16)  )/SQRT(2*PI()*Intermediate!A295)  )</f>
        <v>-2.1736700971027325</v>
      </c>
      <c r="H295">
        <f t="shared" si="22"/>
        <v>0.19869172330007334</v>
      </c>
      <c r="I295">
        <f>'Input-Graph'!$K$15 - 'Input-Graph'!$N$16/Intermediate!K295</f>
        <v>86.850500000000011</v>
      </c>
      <c r="J295">
        <f t="shared" si="19"/>
        <v>-7543.0093502500022</v>
      </c>
      <c r="K295">
        <f>('Input-Graph'!$N$6 - ((2*'Input-Graph'!A295/'Input-Graph'!$N$8) + 'Input-Graph'!$N$9))*'Input-Graph'!$N$7</f>
        <v>1499412</v>
      </c>
    </row>
    <row r="296" spans="1:11">
      <c r="A296" s="5">
        <f xml:space="preserve"> 'Input-Graph'!$K$16 + 'Input-Graph'!$K$22/'Input-Graph'!A296</f>
        <v>2474.1911679561472</v>
      </c>
      <c r="B296">
        <f xml:space="preserve"> SQRT('Input-Graph'!$K$16/(2*PI())) * 'Input-Graph'!$K$22 * EXP(J296/(2*'Input-Graph'!$K$16)) / ('Input-Graph'!A296*A296)</f>
        <v>0.43721945701930065</v>
      </c>
      <c r="C296">
        <f t="shared" si="20"/>
        <v>-2.5953451332370134</v>
      </c>
      <c r="D296">
        <f xml:space="preserve"> POWER('Input-Graph'!$K$16,1.5) * EXP(J296/(2*'Input-Graph'!$K$16)) / (A296*SQRT(2*PI()))</f>
        <v>2.6917510919101288</v>
      </c>
      <c r="E296">
        <f t="shared" si="21"/>
        <v>9.6405958673115411E-2</v>
      </c>
      <c r="F296" s="7">
        <f xml:space="preserve"> I296 * NORMDIST(-I296*SQRT(A296)/'Input-Graph'!$K$16,0,1,1)</f>
        <v>1.8408656370354706</v>
      </c>
      <c r="G296" s="7">
        <f xml:space="preserve"> - (  'Input-Graph'!$K$16*EXP(Intermediate!J296*Intermediate!A296/(2*'Input-Graph'!$K$16*'Input-Graph'!$K$16)  )/SQRT(2*PI()*Intermediate!A296)  )</f>
        <v>-2.1763160733024813</v>
      </c>
      <c r="H296">
        <f t="shared" si="22"/>
        <v>0.19817497942540552</v>
      </c>
      <c r="I296">
        <f>'Input-Graph'!$K$15 - 'Input-Graph'!$N$16/Intermediate!K296</f>
        <v>86.850500000000011</v>
      </c>
      <c r="J296">
        <f t="shared" si="19"/>
        <v>-7543.0093502500022</v>
      </c>
      <c r="K296">
        <f>('Input-Graph'!$N$6 - ((2*'Input-Graph'!A296/'Input-Graph'!$N$8) + 'Input-Graph'!$N$9))*'Input-Graph'!$N$7</f>
        <v>1499410</v>
      </c>
    </row>
    <row r="297" spans="1:11">
      <c r="A297" s="5">
        <f xml:space="preserve"> 'Input-Graph'!$K$16 + 'Input-Graph'!$K$22/'Input-Graph'!A297</f>
        <v>2473.0231768215585</v>
      </c>
      <c r="B297">
        <f xml:space="preserve"> SQRT('Input-Graph'!$K$16/(2*PI())) * 'Input-Graph'!$K$22 * EXP(J297/(2*'Input-Graph'!$K$16)) / ('Input-Graph'!A297*A297)</f>
        <v>0.43594816225694732</v>
      </c>
      <c r="C297">
        <f t="shared" si="20"/>
        <v>-2.5953451332370134</v>
      </c>
      <c r="D297">
        <f xml:space="preserve"> POWER('Input-Graph'!$K$16,1.5) * EXP(J297/(2*'Input-Graph'!$K$16)) / (A297*SQRT(2*PI()))</f>
        <v>2.6930223866724816</v>
      </c>
      <c r="E297">
        <f t="shared" si="21"/>
        <v>9.7677253435468181E-2</v>
      </c>
      <c r="F297" s="7">
        <f xml:space="preserve"> I297 * NORMDIST(-I297*SQRT(A297)/'Input-Graph'!$K$16,0,1,1)</f>
        <v>1.8429830484401029</v>
      </c>
      <c r="G297" s="7">
        <f xml:space="preserve"> - (  'Input-Graph'!$K$16*EXP(Intermediate!J297*Intermediate!A297/(2*'Input-Graph'!$K$16*'Input-Graph'!$K$16)  )/SQRT(2*PI()*Intermediate!A297)  )</f>
        <v>-2.1789476032270061</v>
      </c>
      <c r="H297">
        <f t="shared" si="22"/>
        <v>0.19766086090551216</v>
      </c>
      <c r="I297">
        <f>'Input-Graph'!$K$15 - 'Input-Graph'!$N$16/Intermediate!K297</f>
        <v>86.850500000000011</v>
      </c>
      <c r="J297">
        <f t="shared" si="19"/>
        <v>-7543.0093502500022</v>
      </c>
      <c r="K297">
        <f>('Input-Graph'!$N$6 - ((2*'Input-Graph'!A297/'Input-Graph'!$N$8) + 'Input-Graph'!$N$9))*'Input-Graph'!$N$7</f>
        <v>1499408</v>
      </c>
    </row>
    <row r="298" spans="1:11">
      <c r="A298" s="5">
        <f xml:space="preserve"> 'Input-Graph'!$K$16 + 'Input-Graph'!$K$22/'Input-Graph'!A298</f>
        <v>2471.863050947135</v>
      </c>
      <c r="B298">
        <f xml:space="preserve"> SQRT('Input-Graph'!$K$16/(2*PI())) * 'Input-Graph'!$K$22 * EXP(J298/(2*'Input-Graph'!$K$16)) / ('Input-Graph'!A298*A298)</f>
        <v>0.43468423909988446</v>
      </c>
      <c r="C298">
        <f t="shared" si="20"/>
        <v>-2.5953451332370134</v>
      </c>
      <c r="D298">
        <f xml:space="preserve"> POWER('Input-Graph'!$K$16,1.5) * EXP(J298/(2*'Input-Graph'!$K$16)) / (A298*SQRT(2*PI()))</f>
        <v>2.6942863098295446</v>
      </c>
      <c r="E298">
        <f t="shared" si="21"/>
        <v>9.894117659253121E-2</v>
      </c>
      <c r="F298" s="7">
        <f xml:space="preserve"> I298 * NORMDIST(-I298*SQRT(A298)/'Input-Graph'!$K$16,0,1,1)</f>
        <v>1.8450887357924168</v>
      </c>
      <c r="G298" s="7">
        <f xml:space="preserve"> - (  'Input-Graph'!$K$16*EXP(Intermediate!J298*Intermediate!A298/(2*'Input-Graph'!$K$16*'Input-Graph'!$K$16)  )/SQRT(2*PI()*Intermediate!A298)  )</f>
        <v>-2.1815648031512893</v>
      </c>
      <c r="H298">
        <f t="shared" si="22"/>
        <v>0.19714934833354292</v>
      </c>
      <c r="I298">
        <f>'Input-Graph'!$K$15 - 'Input-Graph'!$N$16/Intermediate!K298</f>
        <v>86.850500000000011</v>
      </c>
      <c r="J298">
        <f t="shared" si="19"/>
        <v>-7543.0093502500022</v>
      </c>
      <c r="K298">
        <f>('Input-Graph'!$N$6 - ((2*'Input-Graph'!A298/'Input-Graph'!$N$8) + 'Input-Graph'!$N$9))*'Input-Graph'!$N$7</f>
        <v>1499406</v>
      </c>
    </row>
    <row r="299" spans="1:11">
      <c r="A299" s="5">
        <f xml:space="preserve"> 'Input-Graph'!$K$16 + 'Input-Graph'!$K$22/'Input-Graph'!A299</f>
        <v>2470.7107111524056</v>
      </c>
      <c r="B299">
        <f xml:space="preserve"> SQRT('Input-Graph'!$K$16/(2*PI())) * 'Input-Graph'!$K$22 * EXP(J299/(2*'Input-Graph'!$K$16)) / ('Input-Graph'!A299*A299)</f>
        <v>0.43342762361706144</v>
      </c>
      <c r="C299">
        <f t="shared" si="20"/>
        <v>-2.5953451332370134</v>
      </c>
      <c r="D299">
        <f xml:space="preserve"> POWER('Input-Graph'!$K$16,1.5) * EXP(J299/(2*'Input-Graph'!$K$16)) / (A299*SQRT(2*PI()))</f>
        <v>2.6955429253123677</v>
      </c>
      <c r="E299">
        <f t="shared" si="21"/>
        <v>0.10019779207535429</v>
      </c>
      <c r="F299" s="7">
        <f xml:space="preserve"> I299 * NORMDIST(-I299*SQRT(A299)/'Input-Graph'!$K$16,0,1,1)</f>
        <v>1.8471827949225632</v>
      </c>
      <c r="G299" s="7">
        <f xml:space="preserve"> - (  'Input-Graph'!$K$16*EXP(Intermediate!J299*Intermediate!A299/(2*'Input-Graph'!$K$16*'Input-Graph'!$K$16)  )/SQRT(2*PI()*Intermediate!A299)  )</f>
        <v>-2.1841677881288373</v>
      </c>
      <c r="H299">
        <f t="shared" si="22"/>
        <v>0.19664042248614155</v>
      </c>
      <c r="I299">
        <f>'Input-Graph'!$K$15 - 'Input-Graph'!$N$16/Intermediate!K299</f>
        <v>86.850500000000011</v>
      </c>
      <c r="J299">
        <f t="shared" si="19"/>
        <v>-7543.0093502500022</v>
      </c>
      <c r="K299">
        <f>('Input-Graph'!$N$6 - ((2*'Input-Graph'!A299/'Input-Graph'!$N$8) + 'Input-Graph'!$N$9))*'Input-Graph'!$N$7</f>
        <v>1499404</v>
      </c>
    </row>
    <row r="300" spans="1:11">
      <c r="A300" s="5">
        <f xml:space="preserve"> 'Input-Graph'!$K$16 + 'Input-Graph'!$K$22/'Input-Graph'!A300</f>
        <v>2469.5660793161696</v>
      </c>
      <c r="B300">
        <f xml:space="preserve"> SQRT('Input-Graph'!$K$16/(2*PI())) * 'Input-Graph'!$K$22 * EXP(J300/(2*'Input-Graph'!$K$16)) / ('Input-Graph'!A300*A300)</f>
        <v>0.43217825261456205</v>
      </c>
      <c r="C300">
        <f t="shared" si="20"/>
        <v>-2.5953451332370134</v>
      </c>
      <c r="D300">
        <f xml:space="preserve"> POWER('Input-Graph'!$K$16,1.5) * EXP(J300/(2*'Input-Graph'!$K$16)) / (A300*SQRT(2*PI()))</f>
        <v>2.6967922963148672</v>
      </c>
      <c r="E300">
        <f t="shared" si="21"/>
        <v>0.10144716307785373</v>
      </c>
      <c r="F300" s="7">
        <f xml:space="preserve"> I300 * NORMDIST(-I300*SQRT(A300)/'Input-Graph'!$K$16,0,1,1)</f>
        <v>1.8492653206361163</v>
      </c>
      <c r="G300" s="7">
        <f xml:space="preserve"> - (  'Input-Graph'!$K$16*EXP(Intermediate!J300*Intermediate!A300/(2*'Input-Graph'!$K$16*'Input-Graph'!$K$16)  )/SQRT(2*PI()*Intermediate!A300)  )</f>
        <v>-2.1867566720072937</v>
      </c>
      <c r="H300">
        <f t="shared" si="22"/>
        <v>0.19613406432123837</v>
      </c>
      <c r="I300">
        <f>'Input-Graph'!$K$15 - 'Input-Graph'!$N$16/Intermediate!K300</f>
        <v>86.850500000000011</v>
      </c>
      <c r="J300">
        <f t="shared" si="19"/>
        <v>-7543.0093502500022</v>
      </c>
      <c r="K300">
        <f>('Input-Graph'!$N$6 - ((2*'Input-Graph'!A300/'Input-Graph'!$N$8) + 'Input-Graph'!$N$9))*'Input-Graph'!$N$7</f>
        <v>1499402</v>
      </c>
    </row>
    <row r="301" spans="1:11">
      <c r="A301" s="5">
        <f xml:space="preserve"> 'Input-Graph'!$K$16 + 'Input-Graph'!$K$22/'Input-Graph'!A301</f>
        <v>2468.4290783588417</v>
      </c>
      <c r="B301">
        <f xml:space="preserve"> SQRT('Input-Graph'!$K$16/(2*PI())) * 'Input-Graph'!$K$22 * EXP(J301/(2*'Input-Graph'!$K$16)) / ('Input-Graph'!A301*A301)</f>
        <v>0.43093606362501125</v>
      </c>
      <c r="C301">
        <f t="shared" si="20"/>
        <v>-2.5953451332370134</v>
      </c>
      <c r="D301">
        <f xml:space="preserve"> POWER('Input-Graph'!$K$16,1.5) * EXP(J301/(2*'Input-Graph'!$K$16)) / (A301*SQRT(2*PI()))</f>
        <v>2.6980344853044178</v>
      </c>
      <c r="E301">
        <f t="shared" si="21"/>
        <v>0.10268935206740437</v>
      </c>
      <c r="F301" s="7">
        <f xml:space="preserve"> I301 * NORMDIST(-I301*SQRT(A301)/'Input-Graph'!$K$16,0,1,1)</f>
        <v>1.8513364067276226</v>
      </c>
      <c r="G301" s="7">
        <f xml:space="preserve"> - (  'Input-Graph'!$K$16*EXP(Intermediate!J301*Intermediate!A301/(2*'Input-Graph'!$K$16*'Input-Graph'!$K$16)  )/SQRT(2*PI()*Intermediate!A301)  )</f>
        <v>-2.1893315674438152</v>
      </c>
      <c r="H301">
        <f t="shared" si="22"/>
        <v>0.19563025497622322</v>
      </c>
      <c r="I301">
        <f>'Input-Graph'!$K$15 - 'Input-Graph'!$N$16/Intermediate!K301</f>
        <v>86.850500000000011</v>
      </c>
      <c r="J301">
        <f t="shared" si="19"/>
        <v>-7543.0093502500022</v>
      </c>
      <c r="K301">
        <f>('Input-Graph'!$N$6 - ((2*'Input-Graph'!A301/'Input-Graph'!$N$8) + 'Input-Graph'!$N$9))*'Input-Graph'!$N$7</f>
        <v>1499400</v>
      </c>
    </row>
    <row r="302" spans="1:11">
      <c r="A302" s="5">
        <f xml:space="preserve"> 'Input-Graph'!$K$16 + 'Input-Graph'!$K$22/'Input-Graph'!A302</f>
        <v>2467.2996322251506</v>
      </c>
      <c r="B302">
        <f xml:space="preserve"> SQRT('Input-Graph'!$K$16/(2*PI())) * 'Input-Graph'!$K$22 * EXP(J302/(2*'Input-Graph'!$K$16)) / ('Input-Graph'!A302*A302)</f>
        <v>0.42970099489716312</v>
      </c>
      <c r="C302">
        <f t="shared" si="20"/>
        <v>-2.5953451332370134</v>
      </c>
      <c r="D302">
        <f xml:space="preserve"> POWER('Input-Graph'!$K$16,1.5) * EXP(J302/(2*'Input-Graph'!$K$16)) / (A302*SQRT(2*PI()))</f>
        <v>2.699269554032266</v>
      </c>
      <c r="E302">
        <f t="shared" si="21"/>
        <v>0.10392442079525255</v>
      </c>
      <c r="F302" s="7">
        <f xml:space="preserve"> I302 * NORMDIST(-I302*SQRT(A302)/'Input-Graph'!$K$16,0,1,1)</f>
        <v>1.8533961459936652</v>
      </c>
      <c r="G302" s="7">
        <f xml:space="preserve"> - (  'Input-Graph'!$K$16*EXP(Intermediate!J302*Intermediate!A302/(2*'Input-Graph'!$K$16*'Input-Graph'!$K$16)  )/SQRT(2*PI()*Intermediate!A302)  )</f>
        <v>-2.1918925859202156</v>
      </c>
      <c r="H302">
        <f t="shared" si="22"/>
        <v>0.19512897576586496</v>
      </c>
      <c r="I302">
        <f>'Input-Graph'!$K$15 - 'Input-Graph'!$N$16/Intermediate!K302</f>
        <v>86.850500000000011</v>
      </c>
      <c r="J302">
        <f t="shared" si="19"/>
        <v>-7543.0093502500022</v>
      </c>
      <c r="K302">
        <f>('Input-Graph'!$N$6 - ((2*'Input-Graph'!A302/'Input-Graph'!$N$8) + 'Input-Graph'!$N$9))*'Input-Graph'!$N$7</f>
        <v>1499398</v>
      </c>
    </row>
    <row r="303" spans="1:11">
      <c r="A303" s="5">
        <f xml:space="preserve"> 'Input-Graph'!$K$16 + 'Input-Graph'!$K$22/'Input-Graph'!A303</f>
        <v>2466.1776658671793</v>
      </c>
      <c r="B303">
        <f xml:space="preserve"> SQRT('Input-Graph'!$K$16/(2*PI())) * 'Input-Graph'!$K$22 * EXP(J303/(2*'Input-Graph'!$K$16)) / ('Input-Graph'!A303*A303)</f>
        <v>0.42847298538566847</v>
      </c>
      <c r="C303">
        <f t="shared" si="20"/>
        <v>-2.5953451332370134</v>
      </c>
      <c r="D303">
        <f xml:space="preserve"> POWER('Input-Graph'!$K$16,1.5) * EXP(J303/(2*'Input-Graph'!$K$16)) / (A303*SQRT(2*PI()))</f>
        <v>2.7004975635437605</v>
      </c>
      <c r="E303">
        <f t="shared" si="21"/>
        <v>0.10515243030674704</v>
      </c>
      <c r="F303" s="7">
        <f xml:space="preserve"> I303 * NORMDIST(-I303*SQRT(A303)/'Input-Graph'!$K$16,0,1,1)</f>
        <v>1.8554446302458809</v>
      </c>
      <c r="G303" s="7">
        <f xml:space="preserve"> - (  'Input-Graph'!$K$16*EXP(Intermediate!J303*Intermediate!A303/(2*'Input-Graph'!$K$16*'Input-Graph'!$K$16)  )/SQRT(2*PI()*Intermediate!A303)  )</f>
        <v>-2.1944398377579009</v>
      </c>
      <c r="H303">
        <f t="shared" si="22"/>
        <v>0.19463020818039567</v>
      </c>
      <c r="I303">
        <f>'Input-Graph'!$K$15 - 'Input-Graph'!$N$16/Intermediate!K303</f>
        <v>86.850500000000011</v>
      </c>
      <c r="J303">
        <f t="shared" si="19"/>
        <v>-7543.0093502500022</v>
      </c>
      <c r="K303">
        <f>('Input-Graph'!$N$6 - ((2*'Input-Graph'!A303/'Input-Graph'!$N$8) + 'Input-Graph'!$N$9))*'Input-Graph'!$N$7</f>
        <v>1499396</v>
      </c>
    </row>
    <row r="304" spans="1:11">
      <c r="A304" s="5">
        <f xml:space="preserve"> 'Input-Graph'!$K$16 + 'Input-Graph'!$K$22/'Input-Graph'!A304</f>
        <v>2465.0631052277422</v>
      </c>
      <c r="B304">
        <f xml:space="preserve"> SQRT('Input-Graph'!$K$16/(2*PI())) * 'Input-Graph'!$K$22 * EXP(J304/(2*'Input-Graph'!$K$16)) / ('Input-Graph'!A304*A304)</f>
        <v>0.42725197474101684</v>
      </c>
      <c r="C304">
        <f t="shared" si="20"/>
        <v>-2.5953451332370134</v>
      </c>
      <c r="D304">
        <f xml:space="preserve"> POWER('Input-Graph'!$K$16,1.5) * EXP(J304/(2*'Input-Graph'!$K$16)) / (A304*SQRT(2*PI()))</f>
        <v>2.7017185741884124</v>
      </c>
      <c r="E304">
        <f t="shared" si="21"/>
        <v>0.106373440951399</v>
      </c>
      <c r="F304" s="7">
        <f xml:space="preserve"> I304 * NORMDIST(-I304*SQRT(A304)/'Input-Graph'!$K$16,0,1,1)</f>
        <v>1.857481950323602</v>
      </c>
      <c r="G304" s="7">
        <f xml:space="preserve"> - (  'Input-Graph'!$K$16*EXP(Intermediate!J304*Intermediate!A304/(2*'Input-Graph'!$K$16*'Input-Graph'!$K$16)  )/SQRT(2*PI()*Intermediate!A304)  )</f>
        <v>-2.1969734321325678</v>
      </c>
      <c r="H304">
        <f t="shared" si="22"/>
        <v>0.19413393388345002</v>
      </c>
      <c r="I304">
        <f>'Input-Graph'!$K$15 - 'Input-Graph'!$N$16/Intermediate!K304</f>
        <v>86.850500000000011</v>
      </c>
      <c r="J304">
        <f t="shared" si="19"/>
        <v>-7543.0093502500022</v>
      </c>
      <c r="K304">
        <f>('Input-Graph'!$N$6 - ((2*'Input-Graph'!A304/'Input-Graph'!$N$8) + 'Input-Graph'!$N$9))*'Input-Graph'!$N$7</f>
        <v>1499394</v>
      </c>
    </row>
    <row r="305" spans="1:11">
      <c r="A305" s="5">
        <f xml:space="preserve"> 'Input-Graph'!$K$16 + 'Input-Graph'!$K$22/'Input-Graph'!A305</f>
        <v>2463.9558772240912</v>
      </c>
      <c r="B305">
        <f xml:space="preserve"> SQRT('Input-Graph'!$K$16/(2*PI())) * 'Input-Graph'!$K$22 * EXP(J305/(2*'Input-Graph'!$K$16)) / ('Input-Graph'!A305*A305)</f>
        <v>0.42603790329965002</v>
      </c>
      <c r="C305">
        <f t="shared" si="20"/>
        <v>-2.5953451332370134</v>
      </c>
      <c r="D305">
        <f xml:space="preserve"> POWER('Input-Graph'!$K$16,1.5) * EXP(J305/(2*'Input-Graph'!$K$16)) / (A305*SQRT(2*PI()))</f>
        <v>2.7029326456297791</v>
      </c>
      <c r="E305">
        <f t="shared" si="21"/>
        <v>0.10758751239276565</v>
      </c>
      <c r="F305" s="7">
        <f xml:space="preserve"> I305 * NORMDIST(-I305*SQRT(A305)/'Input-Graph'!$K$16,0,1,1)</f>
        <v>1.8595081961065738</v>
      </c>
      <c r="G305" s="7">
        <f xml:space="preserve"> - (  'Input-Graph'!$K$16*EXP(Intermediate!J305*Intermediate!A305/(2*'Input-Graph'!$K$16*'Input-Graph'!$K$16)  )/SQRT(2*PI()*Intermediate!A305)  )</f>
        <v>-2.1994934770886965</v>
      </c>
      <c r="H305">
        <f t="shared" si="22"/>
        <v>0.19364013471029295</v>
      </c>
      <c r="I305">
        <f>'Input-Graph'!$K$15 - 'Input-Graph'!$N$16/Intermediate!K305</f>
        <v>86.850500000000011</v>
      </c>
      <c r="J305">
        <f t="shared" si="19"/>
        <v>-7543.0093502500022</v>
      </c>
      <c r="K305">
        <f>('Input-Graph'!$N$6 - ((2*'Input-Graph'!A305/'Input-Graph'!$N$8) + 'Input-Graph'!$N$9))*'Input-Graph'!$N$7</f>
        <v>1499392</v>
      </c>
    </row>
    <row r="306" spans="1:11">
      <c r="A306" s="5">
        <f xml:space="preserve"> 'Input-Graph'!$K$16 + 'Input-Graph'!$K$22/'Input-Graph'!A306</f>
        <v>2462.8559097319394</v>
      </c>
      <c r="B306">
        <f xml:space="preserve"> SQRT('Input-Graph'!$K$16/(2*PI())) * 'Input-Graph'!$K$22 * EXP(J306/(2*'Input-Graph'!$K$16)) / ('Input-Graph'!A306*A306)</f>
        <v>0.42483071207424367</v>
      </c>
      <c r="C306">
        <f t="shared" si="20"/>
        <v>-2.5953451332370134</v>
      </c>
      <c r="D306">
        <f xml:space="preserve"> POWER('Input-Graph'!$K$16,1.5) * EXP(J306/(2*'Input-Graph'!$K$16)) / (A306*SQRT(2*PI()))</f>
        <v>2.7041398368551852</v>
      </c>
      <c r="E306">
        <f t="shared" si="21"/>
        <v>0.10879470361817178</v>
      </c>
      <c r="F306" s="7">
        <f xml:space="preserve"> I306 * NORMDIST(-I306*SQRT(A306)/'Input-Graph'!$K$16,0,1,1)</f>
        <v>1.8615234565273651</v>
      </c>
      <c r="G306" s="7">
        <f xml:space="preserve"> - (  'Input-Graph'!$K$16*EXP(Intermediate!J306*Intermediate!A306/(2*'Input-Graph'!$K$16*'Input-Graph'!$K$16)  )/SQRT(2*PI()*Intermediate!A306)  )</f>
        <v>-2.202000079553835</v>
      </c>
      <c r="H306">
        <f t="shared" si="22"/>
        <v>0.19314879266594565</v>
      </c>
      <c r="I306">
        <f>'Input-Graph'!$K$15 - 'Input-Graph'!$N$16/Intermediate!K306</f>
        <v>86.850500000000011</v>
      </c>
      <c r="J306">
        <f t="shared" si="19"/>
        <v>-7543.0093502500022</v>
      </c>
      <c r="K306">
        <f>('Input-Graph'!$N$6 - ((2*'Input-Graph'!A306/'Input-Graph'!$N$8) + 'Input-Graph'!$N$9))*'Input-Graph'!$N$7</f>
        <v>1499390</v>
      </c>
    </row>
    <row r="307" spans="1:11">
      <c r="A307" s="5">
        <f xml:space="preserve"> 'Input-Graph'!$K$16 + 'Input-Graph'!$K$22/'Input-Graph'!A307</f>
        <v>2461.7631315698018</v>
      </c>
      <c r="B307">
        <f xml:space="preserve"> SQRT('Input-Graph'!$K$16/(2*PI())) * 'Input-Graph'!$K$22 * EXP(J307/(2*'Input-Graph'!$K$16)) / ('Input-Graph'!A307*A307)</f>
        <v>0.42363034274415401</v>
      </c>
      <c r="C307">
        <f t="shared" si="20"/>
        <v>-2.5953451332370134</v>
      </c>
      <c r="D307">
        <f xml:space="preserve"> POWER('Input-Graph'!$K$16,1.5) * EXP(J307/(2*'Input-Graph'!$K$16)) / (A307*SQRT(2*PI()))</f>
        <v>2.7053402061852752</v>
      </c>
      <c r="E307">
        <f t="shared" si="21"/>
        <v>0.10999507294826172</v>
      </c>
      <c r="F307" s="7">
        <f xml:space="preserve"> I307 * NORMDIST(-I307*SQRT(A307)/'Input-Graph'!$K$16,0,1,1)</f>
        <v>1.8635278195833433</v>
      </c>
      <c r="G307" s="7">
        <f xml:space="preserve"> - (  'Input-Graph'!$K$16*EXP(Intermediate!J307*Intermediate!A307/(2*'Input-Graph'!$K$16*'Input-Graph'!$K$16)  )/SQRT(2*PI()*Intermediate!A307)  )</f>
        <v>-2.2044933453526609</v>
      </c>
      <c r="H307">
        <f t="shared" si="22"/>
        <v>0.19265988992309824</v>
      </c>
      <c r="I307">
        <f>'Input-Graph'!$K$15 - 'Input-Graph'!$N$16/Intermediate!K307</f>
        <v>86.850500000000011</v>
      </c>
      <c r="J307">
        <f t="shared" si="19"/>
        <v>-7543.0093502500022</v>
      </c>
      <c r="K307">
        <f>('Input-Graph'!$N$6 - ((2*'Input-Graph'!A307/'Input-Graph'!$N$8) + 'Input-Graph'!$N$9))*'Input-Graph'!$N$7</f>
        <v>1499388</v>
      </c>
    </row>
    <row r="308" spans="1:11">
      <c r="A308" s="5">
        <f xml:space="preserve"> 'Input-Graph'!$K$16 + 'Input-Graph'!$K$22/'Input-Graph'!A308</f>
        <v>2460.6774724836387</v>
      </c>
      <c r="B308">
        <f xml:space="preserve"> SQRT('Input-Graph'!$K$16/(2*PI())) * 'Input-Graph'!$K$22 * EXP(J308/(2*'Input-Graph'!$K$16)) / ('Input-Graph'!A308*A308)</f>
        <v>0.42243673764602541</v>
      </c>
      <c r="C308">
        <f t="shared" si="20"/>
        <v>-2.5953451332370134</v>
      </c>
      <c r="D308">
        <f xml:space="preserve"> POWER('Input-Graph'!$K$16,1.5) * EXP(J308/(2*'Input-Graph'!$K$16)) / (A308*SQRT(2*PI()))</f>
        <v>2.7065338112834039</v>
      </c>
      <c r="E308">
        <f t="shared" si="21"/>
        <v>0.11118867804639043</v>
      </c>
      <c r="F308" s="7">
        <f xml:space="preserve"> I308 * NORMDIST(-I308*SQRT(A308)/'Input-Graph'!$K$16,0,1,1)</f>
        <v>1.8655213723489394</v>
      </c>
      <c r="G308" s="7">
        <f xml:space="preserve"> - (  'Input-Graph'!$K$16*EXP(Intermediate!J308*Intermediate!A308/(2*'Input-Graph'!$K$16*'Input-Graph'!$K$16)  )/SQRT(2*PI()*Intermediate!A308)  )</f>
        <v>-2.2069733792208512</v>
      </c>
      <c r="H308">
        <f t="shared" si="22"/>
        <v>0.19217340882050404</v>
      </c>
      <c r="I308">
        <f>'Input-Graph'!$K$15 - 'Input-Graph'!$N$16/Intermediate!K308</f>
        <v>86.850500000000011</v>
      </c>
      <c r="J308">
        <f t="shared" si="19"/>
        <v>-7543.0093502500022</v>
      </c>
      <c r="K308">
        <f>('Input-Graph'!$N$6 - ((2*'Input-Graph'!A308/'Input-Graph'!$N$8) + 'Input-Graph'!$N$9))*'Input-Graph'!$N$7</f>
        <v>1499386</v>
      </c>
    </row>
    <row r="309" spans="1:11">
      <c r="A309" s="5">
        <f xml:space="preserve"> 'Input-Graph'!$K$16 + 'Input-Graph'!$K$22/'Input-Graph'!A309</f>
        <v>2459.5988631318019</v>
      </c>
      <c r="B309">
        <f xml:space="preserve"> SQRT('Input-Graph'!$K$16/(2*PI())) * 'Input-Graph'!$K$22 * EXP(J309/(2*'Input-Graph'!$K$16)) / ('Input-Graph'!A309*A309)</f>
        <v>0.42124983976455677</v>
      </c>
      <c r="C309">
        <f t="shared" si="20"/>
        <v>-2.5953451332370134</v>
      </c>
      <c r="D309">
        <f xml:space="preserve"> POWER('Input-Graph'!$K$16,1.5) * EXP(J309/(2*'Input-Graph'!$K$16)) / (A309*SQRT(2*PI()))</f>
        <v>2.7077207091648723</v>
      </c>
      <c r="E309">
        <f t="shared" si="21"/>
        <v>0.11237557592785885</v>
      </c>
      <c r="F309" s="7">
        <f xml:space="preserve"> I309 * NORMDIST(-I309*SQRT(A309)/'Input-Graph'!$K$16,0,1,1)</f>
        <v>1.8675042009873259</v>
      </c>
      <c r="G309" s="7">
        <f xml:space="preserve"> - (  'Input-Graph'!$K$16*EXP(Intermediate!J309*Intermediate!A309/(2*'Input-Graph'!$K$16*'Input-Graph'!$K$16)  )/SQRT(2*PI()*Intermediate!A309)  )</f>
        <v>-2.209440284818736</v>
      </c>
      <c r="H309">
        <f t="shared" si="22"/>
        <v>0.19168933186100556</v>
      </c>
      <c r="I309">
        <f>'Input-Graph'!$K$15 - 'Input-Graph'!$N$16/Intermediate!K309</f>
        <v>86.850500000000011</v>
      </c>
      <c r="J309">
        <f t="shared" si="19"/>
        <v>-7543.0093502500022</v>
      </c>
      <c r="K309">
        <f>('Input-Graph'!$N$6 - ((2*'Input-Graph'!A309/'Input-Graph'!$N$8) + 'Input-Graph'!$N$9))*'Input-Graph'!$N$7</f>
        <v>1499384</v>
      </c>
    </row>
    <row r="310" spans="1:11">
      <c r="A310" s="5">
        <f xml:space="preserve"> 'Input-Graph'!$K$16 + 'Input-Graph'!$K$22/'Input-Graph'!A310</f>
        <v>2458.5272350702676</v>
      </c>
      <c r="B310">
        <f xml:space="preserve"> SQRT('Input-Graph'!$K$16/(2*PI())) * 'Input-Graph'!$K$22 * EXP(J310/(2*'Input-Graph'!$K$16)) / ('Input-Graph'!A310*A310)</f>
        <v>0.42006959272342331</v>
      </c>
      <c r="C310">
        <f t="shared" si="20"/>
        <v>-2.5953451332370134</v>
      </c>
      <c r="D310">
        <f xml:space="preserve"> POWER('Input-Graph'!$K$16,1.5) * EXP(J310/(2*'Input-Graph'!$K$16)) / (A310*SQRT(2*PI()))</f>
        <v>2.7089009562060058</v>
      </c>
      <c r="E310">
        <f t="shared" si="21"/>
        <v>0.11355582296899236</v>
      </c>
      <c r="F310" s="7">
        <f xml:space="preserve"> I310 * NORMDIST(-I310*SQRT(A310)/'Input-Graph'!$K$16,0,1,1)</f>
        <v>1.8694763907621792</v>
      </c>
      <c r="G310" s="7">
        <f xml:space="preserve"> - (  'Input-Graph'!$K$16*EXP(Intermediate!J310*Intermediate!A310/(2*'Input-Graph'!$K$16*'Input-Graph'!$K$16)  )/SQRT(2*PI()*Intermediate!A310)  )</f>
        <v>-2.2118941647447725</v>
      </c>
      <c r="H310">
        <f t="shared" si="22"/>
        <v>0.19120764170982252</v>
      </c>
      <c r="I310">
        <f>'Input-Graph'!$K$15 - 'Input-Graph'!$N$16/Intermediate!K310</f>
        <v>86.850500000000011</v>
      </c>
      <c r="J310">
        <f t="shared" si="19"/>
        <v>-7543.0093502500022</v>
      </c>
      <c r="K310">
        <f>('Input-Graph'!$N$6 - ((2*'Input-Graph'!A310/'Input-Graph'!$N$8) + 'Input-Graph'!$N$9))*'Input-Graph'!$N$7</f>
        <v>1499382</v>
      </c>
    </row>
    <row r="311" spans="1:11">
      <c r="A311" s="5">
        <f xml:space="preserve"> 'Input-Graph'!$K$16 + 'Input-Graph'!$K$22/'Input-Graph'!A311</f>
        <v>2457.4625207381632</v>
      </c>
      <c r="B311">
        <f xml:space="preserve"> SQRT('Input-Graph'!$K$16/(2*PI())) * 'Input-Graph'!$K$22 * EXP(J311/(2*'Input-Graph'!$K$16)) / ('Input-Graph'!A311*A311)</f>
        <v>0.41889594077634967</v>
      </c>
      <c r="C311">
        <f t="shared" si="20"/>
        <v>-2.5953451332370134</v>
      </c>
      <c r="D311">
        <f xml:space="preserve"> POWER('Input-Graph'!$K$16,1.5) * EXP(J311/(2*'Input-Graph'!$K$16)) / (A311*SQRT(2*PI()))</f>
        <v>2.7100746081530791</v>
      </c>
      <c r="E311">
        <f t="shared" si="21"/>
        <v>0.11472947491606567</v>
      </c>
      <c r="F311" s="7">
        <f xml:space="preserve"> I311 * NORMDIST(-I311*SQRT(A311)/'Input-Graph'!$K$16,0,1,1)</f>
        <v>1.8714380260490773</v>
      </c>
      <c r="G311" s="7">
        <f xml:space="preserve"> - (  'Input-Graph'!$K$16*EXP(Intermediate!J311*Intermediate!A311/(2*'Input-Graph'!$K$16*'Input-Graph'!$K$16)  )/SQRT(2*PI()*Intermediate!A311)  )</f>
        <v>-2.2143351205487982</v>
      </c>
      <c r="H311">
        <f t="shared" si="22"/>
        <v>0.19072832119269423</v>
      </c>
      <c r="I311">
        <f>'Input-Graph'!$K$15 - 'Input-Graph'!$N$16/Intermediate!K311</f>
        <v>86.850500000000011</v>
      </c>
      <c r="J311">
        <f t="shared" si="19"/>
        <v>-7543.0093502500022</v>
      </c>
      <c r="K311">
        <f>('Input-Graph'!$N$6 - ((2*'Input-Graph'!A311/'Input-Graph'!$N$8) + 'Input-Graph'!$N$9))*'Input-Graph'!$N$7</f>
        <v>1499380</v>
      </c>
    </row>
    <row r="312" spans="1:11">
      <c r="A312" s="5">
        <f xml:space="preserve"> 'Input-Graph'!$K$16 + 'Input-Graph'!$K$22/'Input-Graph'!A312</f>
        <v>2456.4046534435638</v>
      </c>
      <c r="B312">
        <f xml:space="preserve"> SQRT('Input-Graph'!$K$16/(2*PI())) * 'Input-Graph'!$K$22 * EXP(J312/(2*'Input-Graph'!$K$16)) / ('Input-Graph'!A312*A312)</f>
        <v>0.4177288287983334</v>
      </c>
      <c r="C312">
        <f t="shared" si="20"/>
        <v>-2.5953451332370134</v>
      </c>
      <c r="D312">
        <f xml:space="preserve"> POWER('Input-Graph'!$K$16,1.5) * EXP(J312/(2*'Input-Graph'!$K$16)) / (A312*SQRT(2*PI()))</f>
        <v>2.7112417201310959</v>
      </c>
      <c r="E312">
        <f t="shared" si="21"/>
        <v>0.11589658689408244</v>
      </c>
      <c r="F312" s="7">
        <f xml:space="preserve"> I312 * NORMDIST(-I312*SQRT(A312)/'Input-Graph'!$K$16,0,1,1)</f>
        <v>1.8733891903468491</v>
      </c>
      <c r="G312" s="7">
        <f xml:space="preserve"> - (  'Input-Graph'!$K$16*EXP(Intermediate!J312*Intermediate!A312/(2*'Input-Graph'!$K$16*'Input-Graph'!$K$16)  )/SQRT(2*PI()*Intermediate!A312)  )</f>
        <v>-2.2167632527451238</v>
      </c>
      <c r="H312">
        <f t="shared" si="22"/>
        <v>0.19025135329414145</v>
      </c>
      <c r="I312">
        <f>'Input-Graph'!$K$15 - 'Input-Graph'!$N$16/Intermediate!K312</f>
        <v>86.850500000000011</v>
      </c>
      <c r="J312">
        <f t="shared" si="19"/>
        <v>-7543.0093502500022</v>
      </c>
      <c r="K312">
        <f>('Input-Graph'!$N$6 - ((2*'Input-Graph'!A312/'Input-Graph'!$N$8) + 'Input-Graph'!$N$9))*'Input-Graph'!$N$7</f>
        <v>1499378</v>
      </c>
    </row>
    <row r="313" spans="1:11">
      <c r="A313" s="5">
        <f xml:space="preserve"> 'Input-Graph'!$K$16 + 'Input-Graph'!$K$22/'Input-Graph'!A313</f>
        <v>2455.3535673495708</v>
      </c>
      <c r="B313">
        <f xml:space="preserve"> SQRT('Input-Graph'!$K$16/(2*PI())) * 'Input-Graph'!$K$22 * EXP(J313/(2*'Input-Graph'!$K$16)) / ('Input-Graph'!A313*A313)</f>
        <v>0.41656820227701369</v>
      </c>
      <c r="C313">
        <f t="shared" si="20"/>
        <v>-2.5953451332370134</v>
      </c>
      <c r="D313">
        <f xml:space="preserve"> POWER('Input-Graph'!$K$16,1.5) * EXP(J313/(2*'Input-Graph'!$K$16)) / (A313*SQRT(2*PI()))</f>
        <v>2.7124023466524156</v>
      </c>
      <c r="E313">
        <f t="shared" si="21"/>
        <v>0.11705721341540221</v>
      </c>
      <c r="F313" s="7">
        <f xml:space="preserve"> I313 * NORMDIST(-I313*SQRT(A313)/'Input-Graph'!$K$16,0,1,1)</f>
        <v>1.8753299662887501</v>
      </c>
      <c r="G313" s="7">
        <f xml:space="preserve"> - (  'Input-Graph'!$K$16*EXP(Intermediate!J313*Intermediate!A313/(2*'Input-Graph'!$K$16*'Input-Graph'!$K$16)  )/SQRT(2*PI()*Intermediate!A313)  )</f>
        <v>-2.2191786608253961</v>
      </c>
      <c r="H313">
        <f t="shared" si="22"/>
        <v>0.18977672115576993</v>
      </c>
      <c r="I313">
        <f>'Input-Graph'!$K$15 - 'Input-Graph'!$N$16/Intermediate!K313</f>
        <v>86.850500000000011</v>
      </c>
      <c r="J313">
        <f t="shared" si="19"/>
        <v>-7543.0093502500022</v>
      </c>
      <c r="K313">
        <f>('Input-Graph'!$N$6 - ((2*'Input-Graph'!A313/'Input-Graph'!$N$8) + 'Input-Graph'!$N$9))*'Input-Graph'!$N$7</f>
        <v>1499376</v>
      </c>
    </row>
    <row r="314" spans="1:11">
      <c r="A314" s="5">
        <f xml:space="preserve"> 'Input-Graph'!$K$16 + 'Input-Graph'!$K$22/'Input-Graph'!A314</f>
        <v>2454.3091974606514</v>
      </c>
      <c r="B314">
        <f xml:space="preserve"> SQRT('Input-Graph'!$K$16/(2*PI())) * 'Input-Graph'!$K$22 * EXP(J314/(2*'Input-Graph'!$K$16)) / ('Input-Graph'!A314*A314)</f>
        <v>0.41541400730418432</v>
      </c>
      <c r="C314">
        <f t="shared" si="20"/>
        <v>-2.5953451332370134</v>
      </c>
      <c r="D314">
        <f xml:space="preserve"> POWER('Input-Graph'!$K$16,1.5) * EXP(J314/(2*'Input-Graph'!$K$16)) / (A314*SQRT(2*PI()))</f>
        <v>2.7135565416252452</v>
      </c>
      <c r="E314">
        <f t="shared" si="21"/>
        <v>0.11821140838823174</v>
      </c>
      <c r="F314" s="7">
        <f xml:space="preserve"> I314 * NORMDIST(-I314*SQRT(A314)/'Input-Graph'!$K$16,0,1,1)</f>
        <v>1.877260435653396</v>
      </c>
      <c r="G314" s="7">
        <f xml:space="preserve"> - (  'Input-Graph'!$K$16*EXP(Intermediate!J314*Intermediate!A314/(2*'Input-Graph'!$K$16*'Input-Graph'!$K$16)  )/SQRT(2*PI()*Intermediate!A314)  )</f>
        <v>-2.2215814432713148</v>
      </c>
      <c r="H314">
        <f t="shared" si="22"/>
        <v>0.18930440807449722</v>
      </c>
      <c r="I314">
        <f>'Input-Graph'!$K$15 - 'Input-Graph'!$N$16/Intermediate!K314</f>
        <v>86.850500000000011</v>
      </c>
      <c r="J314">
        <f t="shared" si="19"/>
        <v>-7543.0093502500022</v>
      </c>
      <c r="K314">
        <f>('Input-Graph'!$N$6 - ((2*'Input-Graph'!A314/'Input-Graph'!$N$8) + 'Input-Graph'!$N$9))*'Input-Graph'!$N$7</f>
        <v>1499374</v>
      </c>
    </row>
    <row r="315" spans="1:11">
      <c r="A315" s="5">
        <f xml:space="preserve"> 'Input-Graph'!$K$16 + 'Input-Graph'!$K$22/'Input-Graph'!A315</f>
        <v>2453.2714796092414</v>
      </c>
      <c r="B315">
        <f xml:space="preserve"> SQRT('Input-Graph'!$K$16/(2*PI())) * 'Input-Graph'!$K$22 * EXP(J315/(2*'Input-Graph'!$K$16)) / ('Input-Graph'!A315*A315)</f>
        <v>0.4142661905674469</v>
      </c>
      <c r="C315">
        <f t="shared" si="20"/>
        <v>-2.5953451332370134</v>
      </c>
      <c r="D315">
        <f xml:space="preserve"> POWER('Input-Graph'!$K$16,1.5) * EXP(J315/(2*'Input-Graph'!$K$16)) / (A315*SQRT(2*PI()))</f>
        <v>2.7147043583619821</v>
      </c>
      <c r="E315">
        <f t="shared" si="21"/>
        <v>0.11935922512496866</v>
      </c>
      <c r="F315" s="7">
        <f xml:space="preserve"> I315 * NORMDIST(-I315*SQRT(A315)/'Input-Graph'!$K$16,0,1,1)</f>
        <v>1.8791806793755912</v>
      </c>
      <c r="G315" s="7">
        <f xml:space="preserve"> - (  'Input-Graph'!$K$16*EXP(Intermediate!J315*Intermediate!A315/(2*'Input-Graph'!$K$16*'Input-Graph'!$K$16)  )/SQRT(2*PI()*Intermediate!A315)  )</f>
        <v>-2.2239716975671366</v>
      </c>
      <c r="H315">
        <f t="shared" si="22"/>
        <v>0.18883439750086994</v>
      </c>
      <c r="I315">
        <f>'Input-Graph'!$K$15 - 'Input-Graph'!$N$16/Intermediate!K315</f>
        <v>86.850500000000011</v>
      </c>
      <c r="J315">
        <f t="shared" si="19"/>
        <v>-7543.0093502500022</v>
      </c>
      <c r="K315">
        <f>('Input-Graph'!$N$6 - ((2*'Input-Graph'!A315/'Input-Graph'!$N$8) + 'Input-Graph'!$N$9))*'Input-Graph'!$N$7</f>
        <v>1499372</v>
      </c>
    </row>
    <row r="316" spans="1:11">
      <c r="A316" s="5">
        <f xml:space="preserve"> 'Input-Graph'!$K$16 + 'Input-Graph'!$K$22/'Input-Graph'!A316</f>
        <v>2452.240350442602</v>
      </c>
      <c r="B316">
        <f xml:space="preserve"> SQRT('Input-Graph'!$K$16/(2*PI())) * 'Input-Graph'!$K$22 * EXP(J316/(2*'Input-Graph'!$K$16)) / ('Input-Graph'!A316*A316)</f>
        <v>0.41312469934200274</v>
      </c>
      <c r="C316">
        <f t="shared" si="20"/>
        <v>-2.5953451332370134</v>
      </c>
      <c r="D316">
        <f xml:space="preserve"> POWER('Input-Graph'!$K$16,1.5) * EXP(J316/(2*'Input-Graph'!$K$16)) / (A316*SQRT(2*PI()))</f>
        <v>2.715845849587426</v>
      </c>
      <c r="E316">
        <f t="shared" si="21"/>
        <v>0.1205007163504126</v>
      </c>
      <c r="F316" s="7">
        <f xml:space="preserve"> I316 * NORMDIST(-I316*SQRT(A316)/'Input-Graph'!$K$16,0,1,1)</f>
        <v>1.8810907775570134</v>
      </c>
      <c r="G316" s="7">
        <f xml:space="preserve"> - (  'Input-Graph'!$K$16*EXP(Intermediate!J316*Intermediate!A316/(2*'Input-Graph'!$K$16*'Input-Graph'!$K$16)  )/SQRT(2*PI()*Intermediate!A316)  )</f>
        <v>-2.2263495202120196</v>
      </c>
      <c r="H316">
        <f t="shared" si="22"/>
        <v>0.18836667303740917</v>
      </c>
      <c r="I316">
        <f>'Input-Graph'!$K$15 - 'Input-Graph'!$N$16/Intermediate!K316</f>
        <v>86.850500000000011</v>
      </c>
      <c r="J316">
        <f t="shared" si="19"/>
        <v>-7543.0093502500022</v>
      </c>
      <c r="K316">
        <f>('Input-Graph'!$N$6 - ((2*'Input-Graph'!A316/'Input-Graph'!$N$8) + 'Input-Graph'!$N$9))*'Input-Graph'!$N$7</f>
        <v>1499370</v>
      </c>
    </row>
    <row r="317" spans="1:11">
      <c r="A317" s="5">
        <f xml:space="preserve"> 'Input-Graph'!$K$16 + 'Input-Graph'!$K$22/'Input-Graph'!A317</f>
        <v>2451.2157474099286</v>
      </c>
      <c r="B317">
        <f xml:space="preserve"> SQRT('Input-Graph'!$K$16/(2*PI())) * 'Input-Graph'!$K$22 * EXP(J317/(2*'Input-Graph'!$K$16)) / ('Input-Graph'!A317*A317)</f>
        <v>0.4119894814825788</v>
      </c>
      <c r="C317">
        <f t="shared" si="20"/>
        <v>-2.5953451332370134</v>
      </c>
      <c r="D317">
        <f xml:space="preserve"> POWER('Input-Graph'!$K$16,1.5) * EXP(J317/(2*'Input-Graph'!$K$16)) / (A317*SQRT(2*PI()))</f>
        <v>2.71698106744685</v>
      </c>
      <c r="E317">
        <f t="shared" si="21"/>
        <v>0.12163593420983654</v>
      </c>
      <c r="F317" s="7">
        <f xml:space="preserve"> I317 * NORMDIST(-I317*SQRT(A317)/'Input-Graph'!$K$16,0,1,1)</f>
        <v>1.8829908094766552</v>
      </c>
      <c r="G317" s="7">
        <f xml:space="preserve"> - (  'Input-Graph'!$K$16*EXP(Intermediate!J317*Intermediate!A317/(2*'Input-Graph'!$K$16*'Input-Graph'!$K$16)  )/SQRT(2*PI()*Intermediate!A317)  )</f>
        <v>-2.2287150067321697</v>
      </c>
      <c r="H317">
        <f t="shared" si="22"/>
        <v>0.18790121843690066</v>
      </c>
      <c r="I317">
        <f>'Input-Graph'!$K$15 - 'Input-Graph'!$N$16/Intermediate!K317</f>
        <v>86.850500000000011</v>
      </c>
      <c r="J317">
        <f t="shared" si="19"/>
        <v>-7543.0093502500022</v>
      </c>
      <c r="K317">
        <f>('Input-Graph'!$N$6 - ((2*'Input-Graph'!A317/'Input-Graph'!$N$8) + 'Input-Graph'!$N$9))*'Input-Graph'!$N$7</f>
        <v>1499368</v>
      </c>
    </row>
    <row r="318" spans="1:11">
      <c r="A318" s="5">
        <f xml:space="preserve"> 'Input-Graph'!$K$16 + 'Input-Graph'!$K$22/'Input-Graph'!A318</f>
        <v>2450.197608749701</v>
      </c>
      <c r="B318">
        <f xml:space="preserve"> SQRT('Input-Graph'!$K$16/(2*PI())) * 'Input-Graph'!$K$22 * EXP(J318/(2*'Input-Graph'!$K$16)) / ('Input-Graph'!A318*A318)</f>
        <v>0.41086048541548797</v>
      </c>
      <c r="C318">
        <f t="shared" si="20"/>
        <v>-2.5953451332370134</v>
      </c>
      <c r="D318">
        <f xml:space="preserve"> POWER('Input-Graph'!$K$16,1.5) * EXP(J318/(2*'Input-Graph'!$K$16)) / (A318*SQRT(2*PI()))</f>
        <v>2.718110063513941</v>
      </c>
      <c r="E318">
        <f t="shared" si="21"/>
        <v>0.12276493027692759</v>
      </c>
      <c r="F318" s="7">
        <f xml:space="preserve"> I318 * NORMDIST(-I318*SQRT(A318)/'Input-Graph'!$K$16,0,1,1)</f>
        <v>1.8848808536012964</v>
      </c>
      <c r="G318" s="7">
        <f xml:space="preserve"> - (  'Input-Graph'!$K$16*EXP(Intermediate!J318*Intermediate!A318/(2*'Input-Graph'!$K$16*'Input-Graph'!$K$16)  )/SQRT(2*PI()*Intermediate!A318)  )</f>
        <v>-2.2310682516928337</v>
      </c>
      <c r="H318">
        <f t="shared" si="22"/>
        <v>0.1874380176008783</v>
      </c>
      <c r="I318">
        <f>'Input-Graph'!$K$15 - 'Input-Graph'!$N$16/Intermediate!K318</f>
        <v>86.850500000000011</v>
      </c>
      <c r="J318">
        <f t="shared" si="19"/>
        <v>-7543.0093502500022</v>
      </c>
      <c r="K318">
        <f>('Input-Graph'!$N$6 - ((2*'Input-Graph'!A318/'Input-Graph'!$N$8) + 'Input-Graph'!$N$9))*'Input-Graph'!$N$7</f>
        <v>1499366</v>
      </c>
    </row>
    <row r="319" spans="1:11">
      <c r="A319" s="5">
        <f xml:space="preserve"> 'Input-Graph'!$K$16 + 'Input-Graph'!$K$22/'Input-Graph'!A319</f>
        <v>2449.1858734772736</v>
      </c>
      <c r="B319">
        <f xml:space="preserve"> SQRT('Input-Graph'!$K$16/(2*PI())) * 'Input-Graph'!$K$22 * EXP(J319/(2*'Input-Graph'!$K$16)) / ('Input-Graph'!A319*A319)</f>
        <v>0.40973766013081803</v>
      </c>
      <c r="C319">
        <f t="shared" si="20"/>
        <v>-2.5953451332370134</v>
      </c>
      <c r="D319">
        <f xml:space="preserve"> POWER('Input-Graph'!$K$16,1.5) * EXP(J319/(2*'Input-Graph'!$K$16)) / (A319*SQRT(2*PI()))</f>
        <v>2.719232888798611</v>
      </c>
      <c r="E319">
        <f t="shared" si="21"/>
        <v>0.12388775556159759</v>
      </c>
      <c r="F319" s="7">
        <f xml:space="preserve"> I319 * NORMDIST(-I319*SQRT(A319)/'Input-Graph'!$K$16,0,1,1)</f>
        <v>1.8867609875954641</v>
      </c>
      <c r="G319" s="7">
        <f xml:space="preserve"> - (  'Input-Graph'!$K$16*EXP(Intermediate!J319*Intermediate!A319/(2*'Input-Graph'!$K$16*'Input-Graph'!$K$16)  )/SQRT(2*PI()*Intermediate!A319)  )</f>
        <v>-2.2334093487101008</v>
      </c>
      <c r="H319">
        <f t="shared" si="22"/>
        <v>0.18697705457777891</v>
      </c>
      <c r="I319">
        <f>'Input-Graph'!$K$15 - 'Input-Graph'!$N$16/Intermediate!K319</f>
        <v>86.850500000000011</v>
      </c>
      <c r="J319">
        <f t="shared" si="19"/>
        <v>-7543.0093502500022</v>
      </c>
      <c r="K319">
        <f>('Input-Graph'!$N$6 - ((2*'Input-Graph'!A319/'Input-Graph'!$N$8) + 'Input-Graph'!$N$9))*'Input-Graph'!$N$7</f>
        <v>1499364</v>
      </c>
    </row>
    <row r="320" spans="1:11">
      <c r="A320" s="5">
        <f xml:space="preserve"> 'Input-Graph'!$K$16 + 'Input-Graph'!$K$22/'Input-Graph'!A320</f>
        <v>2448.1804813726985</v>
      </c>
      <c r="B320">
        <f xml:space="preserve"> SQRT('Input-Graph'!$K$16/(2*PI())) * 'Input-Graph'!$K$22 * EXP(J320/(2*'Input-Graph'!$K$16)) / ('Input-Graph'!A320*A320)</f>
        <v>0.40862095517474945</v>
      </c>
      <c r="C320">
        <f t="shared" si="20"/>
        <v>-2.5953451332370134</v>
      </c>
      <c r="D320">
        <f xml:space="preserve"> POWER('Input-Graph'!$K$16,1.5) * EXP(J320/(2*'Input-Graph'!$K$16)) / (A320*SQRT(2*PI()))</f>
        <v>2.7203495937546793</v>
      </c>
      <c r="E320">
        <f t="shared" si="21"/>
        <v>0.12500446051766589</v>
      </c>
      <c r="F320" s="7">
        <f xml:space="preserve"> I320 * NORMDIST(-I320*SQRT(A320)/'Input-Graph'!$K$16,0,1,1)</f>
        <v>1.8886312883317595</v>
      </c>
      <c r="G320" s="7">
        <f xml:space="preserve"> - (  'Input-Graph'!$K$16*EXP(Intermediate!J320*Intermediate!A320/(2*'Input-Graph'!$K$16*'Input-Graph'!$K$16)  )/SQRT(2*PI()*Intermediate!A320)  )</f>
        <v>-2.2357383904625525</v>
      </c>
      <c r="H320">
        <f t="shared" si="22"/>
        <v>0.18651831356162241</v>
      </c>
      <c r="I320">
        <f>'Input-Graph'!$K$15 - 'Input-Graph'!$N$16/Intermediate!K320</f>
        <v>86.850500000000011</v>
      </c>
      <c r="J320">
        <f t="shared" si="19"/>
        <v>-7543.0093502500022</v>
      </c>
      <c r="K320">
        <f>('Input-Graph'!$N$6 - ((2*'Input-Graph'!A320/'Input-Graph'!$N$8) + 'Input-Graph'!$N$9))*'Input-Graph'!$N$7</f>
        <v>1499362</v>
      </c>
    </row>
    <row r="321" spans="1:11">
      <c r="A321" s="5">
        <f xml:space="preserve"> 'Input-Graph'!$K$16 + 'Input-Graph'!$K$22/'Input-Graph'!A321</f>
        <v>2447.1813729687769</v>
      </c>
      <c r="B321">
        <f xml:space="preserve"> SQRT('Input-Graph'!$K$16/(2*PI())) * 'Input-Graph'!$K$22 * EXP(J321/(2*'Input-Graph'!$K$16)) / ('Input-Graph'!A321*A321)</f>
        <v>0.40751032064199816</v>
      </c>
      <c r="C321">
        <f t="shared" si="20"/>
        <v>-2.5953451332370134</v>
      </c>
      <c r="D321">
        <f xml:space="preserve"> POWER('Input-Graph'!$K$16,1.5) * EXP(J321/(2*'Input-Graph'!$K$16)) / (A321*SQRT(2*PI()))</f>
        <v>2.7214602282874307</v>
      </c>
      <c r="E321">
        <f t="shared" si="21"/>
        <v>0.12611509505041729</v>
      </c>
      <c r="F321" s="7">
        <f xml:space="preserve"> I321 * NORMDIST(-I321*SQRT(A321)/'Input-Graph'!$K$16,0,1,1)</f>
        <v>1.890491831900569</v>
      </c>
      <c r="G321" s="7">
        <f xml:space="preserve"> - (  'Input-Graph'!$K$16*EXP(Intermediate!J321*Intermediate!A321/(2*'Input-Graph'!$K$16*'Input-Graph'!$K$16)  )/SQRT(2*PI()*Intermediate!A321)  )</f>
        <v>-2.2380554687027323</v>
      </c>
      <c r="H321">
        <f t="shared" si="22"/>
        <v>0.18606177889025188</v>
      </c>
      <c r="I321">
        <f>'Input-Graph'!$K$15 - 'Input-Graph'!$N$16/Intermediate!K321</f>
        <v>86.850500000000011</v>
      </c>
      <c r="J321">
        <f t="shared" si="19"/>
        <v>-7543.0093502500022</v>
      </c>
      <c r="K321">
        <f>('Input-Graph'!$N$6 - ((2*'Input-Graph'!A321/'Input-Graph'!$N$8) + 'Input-Graph'!$N$9))*'Input-Graph'!$N$7</f>
        <v>1499360</v>
      </c>
    </row>
    <row r="322" spans="1:11">
      <c r="A322" s="5">
        <f xml:space="preserve"> 'Input-Graph'!$K$16 + 'Input-Graph'!$K$22/'Input-Graph'!A322</f>
        <v>2446.1884895393346</v>
      </c>
      <c r="B322">
        <f xml:space="preserve"> SQRT('Input-Graph'!$K$16/(2*PI())) * 'Input-Graph'!$K$22 * EXP(J322/(2*'Input-Graph'!$K$16)) / ('Input-Graph'!A322*A322)</f>
        <v>0.40640570716838087</v>
      </c>
      <c r="C322">
        <f t="shared" si="20"/>
        <v>-2.5953451332370134</v>
      </c>
      <c r="D322">
        <f xml:space="preserve"> POWER('Input-Graph'!$K$16,1.5) * EXP(J322/(2*'Input-Graph'!$K$16)) / (A322*SQRT(2*PI()))</f>
        <v>2.7225648417610486</v>
      </c>
      <c r="E322">
        <f t="shared" si="21"/>
        <v>0.12721970852403519</v>
      </c>
      <c r="F322" s="7">
        <f xml:space="preserve"> I322 * NORMDIST(-I322*SQRT(A322)/'Input-Graph'!$K$16,0,1,1)</f>
        <v>1.8923426936198107</v>
      </c>
      <c r="G322" s="7">
        <f xml:space="preserve"> - (  'Input-Graph'!$K$16*EXP(Intermediate!J322*Intermediate!A322/(2*'Input-Graph'!$K$16*'Input-Graph'!$K$16)  )/SQRT(2*PI()*Intermediate!A322)  )</f>
        <v>-2.2403606742684614</v>
      </c>
      <c r="H322">
        <f t="shared" si="22"/>
        <v>0.18560743504376553</v>
      </c>
      <c r="I322">
        <f>'Input-Graph'!$K$15 - 'Input-Graph'!$N$16/Intermediate!K322</f>
        <v>86.850500000000011</v>
      </c>
      <c r="J322">
        <f t="shared" si="19"/>
        <v>-7543.0093502500022</v>
      </c>
      <c r="K322">
        <f>('Input-Graph'!$N$6 - ((2*'Input-Graph'!A322/'Input-Graph'!$N$8) + 'Input-Graph'!$N$9))*'Input-Graph'!$N$7</f>
        <v>1499358</v>
      </c>
    </row>
    <row r="323" spans="1:11">
      <c r="A323" s="5">
        <f xml:space="preserve"> 'Input-Graph'!$K$16 + 'Input-Graph'!$K$22/'Input-Graph'!A323</f>
        <v>2445.2017730877151</v>
      </c>
      <c r="B323">
        <f xml:space="preserve"> SQRT('Input-Graph'!$K$16/(2*PI())) * 'Input-Graph'!$K$22 * EXP(J323/(2*'Input-Graph'!$K$16)) / ('Input-Graph'!A323*A323)</f>
        <v>0.40530706592350119</v>
      </c>
      <c r="C323">
        <f t="shared" si="20"/>
        <v>-2.5953451332370134</v>
      </c>
      <c r="D323">
        <f xml:space="preserve"> POWER('Input-Graph'!$K$16,1.5) * EXP(J323/(2*'Input-Graph'!$K$16)) / (A323*SQRT(2*PI()))</f>
        <v>2.7236634830059274</v>
      </c>
      <c r="E323">
        <f t="shared" si="21"/>
        <v>0.12831834976891399</v>
      </c>
      <c r="F323" s="7">
        <f xml:space="preserve"> I323 * NORMDIST(-I323*SQRT(A323)/'Input-Graph'!$K$16,0,1,1)</f>
        <v>1.894183948044684</v>
      </c>
      <c r="G323" s="7">
        <f xml:space="preserve"> - (  'Input-Graph'!$K$16*EXP(Intermediate!J323*Intermediate!A323/(2*'Input-Graph'!$K$16*'Input-Graph'!$K$16)  )/SQRT(2*PI()*Intermediate!A323)  )</f>
        <v>-2.2426540970939834</v>
      </c>
      <c r="H323">
        <f t="shared" si="22"/>
        <v>0.18515526664311555</v>
      </c>
      <c r="I323">
        <f>'Input-Graph'!$K$15 - 'Input-Graph'!$N$16/Intermediate!K323</f>
        <v>86.850500000000011</v>
      </c>
      <c r="J323">
        <f t="shared" ref="J323:J386" si="23" xml:space="preserve"> -I323*I323</f>
        <v>-7543.0093502500022</v>
      </c>
      <c r="K323">
        <f>('Input-Graph'!$N$6 - ((2*'Input-Graph'!A323/'Input-Graph'!$N$8) + 'Input-Graph'!$N$9))*'Input-Graph'!$N$7</f>
        <v>1499356</v>
      </c>
    </row>
    <row r="324" spans="1:11">
      <c r="A324" s="5">
        <f xml:space="preserve"> 'Input-Graph'!$K$16 + 'Input-Graph'!$K$22/'Input-Graph'!A324</f>
        <v>2444.221166335486</v>
      </c>
      <c r="B324">
        <f xml:space="preserve"> SQRT('Input-Graph'!$K$16/(2*PI())) * 'Input-Graph'!$K$22 * EXP(J324/(2*'Input-Graph'!$K$16)) / ('Input-Graph'!A324*A324)</f>
        <v>0.40421434860355471</v>
      </c>
      <c r="C324">
        <f t="shared" si="20"/>
        <v>-2.5953451332370134</v>
      </c>
      <c r="D324">
        <f xml:space="preserve"> POWER('Input-Graph'!$K$16,1.5) * EXP(J324/(2*'Input-Graph'!$K$16)) / (A324*SQRT(2*PI()))</f>
        <v>2.7247562003258747</v>
      </c>
      <c r="E324">
        <f t="shared" si="21"/>
        <v>0.1294110670888613</v>
      </c>
      <c r="F324" s="7">
        <f xml:space="preserve"> I324 * NORMDIST(-I324*SQRT(A324)/'Input-Graph'!$K$16,0,1,1)</f>
        <v>1.8960156689770036</v>
      </c>
      <c r="G324" s="7">
        <f xml:space="preserve"> - (  'Input-Graph'!$K$16*EXP(Intermediate!J324*Intermediate!A324/(2*'Input-Graph'!$K$16*'Input-Graph'!$K$16)  )/SQRT(2*PI()*Intermediate!A324)  )</f>
        <v>-2.2449358262209653</v>
      </c>
      <c r="H324">
        <f t="shared" si="22"/>
        <v>0.18470525844845431</v>
      </c>
      <c r="I324">
        <f>'Input-Graph'!$K$15 - 'Input-Graph'!$N$16/Intermediate!K324</f>
        <v>86.850500000000011</v>
      </c>
      <c r="J324">
        <f t="shared" si="23"/>
        <v>-7543.0093502500022</v>
      </c>
      <c r="K324">
        <f>('Input-Graph'!$N$6 - ((2*'Input-Graph'!A324/'Input-Graph'!$N$8) + 'Input-Graph'!$N$9))*'Input-Graph'!$N$7</f>
        <v>1499354</v>
      </c>
    </row>
    <row r="325" spans="1:11">
      <c r="A325" s="5">
        <f xml:space="preserve"> 'Input-Graph'!$K$16 + 'Input-Graph'!$K$22/'Input-Graph'!A325</f>
        <v>2443.2466127113576</v>
      </c>
      <c r="B325">
        <f xml:space="preserve"> SQRT('Input-Graph'!$K$16/(2*PI())) * 'Input-Graph'!$K$22 * EXP(J325/(2*'Input-Graph'!$K$16)) / ('Input-Graph'!A325*A325)</f>
        <v>0.40312750742424869</v>
      </c>
      <c r="C325">
        <f t="shared" si="20"/>
        <v>-2.5953451332370134</v>
      </c>
      <c r="D325">
        <f xml:space="preserve"> POWER('Input-Graph'!$K$16,1.5) * EXP(J325/(2*'Input-Graph'!$K$16)) / (A325*SQRT(2*PI()))</f>
        <v>2.72584304150518</v>
      </c>
      <c r="E325">
        <f t="shared" si="21"/>
        <v>0.13049790826816654</v>
      </c>
      <c r="F325" s="7">
        <f xml:space="preserve"> I325 * NORMDIST(-I325*SQRT(A325)/'Input-Graph'!$K$16,0,1,1)</f>
        <v>1.8978379294745711</v>
      </c>
      <c r="G325" s="7">
        <f xml:space="preserve"> - (  'Input-Graph'!$K$16*EXP(Intermediate!J325*Intermediate!A325/(2*'Input-Graph'!$K$16*'Input-Graph'!$K$16)  )/SQRT(2*PI()*Intermediate!A325)  )</f>
        <v>-2.2472059498093255</v>
      </c>
      <c r="H325">
        <f t="shared" si="22"/>
        <v>0.18425739535766095</v>
      </c>
      <c r="I325">
        <f>'Input-Graph'!$K$15 - 'Input-Graph'!$N$16/Intermediate!K325</f>
        <v>86.850500000000011</v>
      </c>
      <c r="J325">
        <f t="shared" si="23"/>
        <v>-7543.0093502500022</v>
      </c>
      <c r="K325">
        <f>('Input-Graph'!$N$6 - ((2*'Input-Graph'!A325/'Input-Graph'!$N$8) + 'Input-Graph'!$N$9))*'Input-Graph'!$N$7</f>
        <v>1499352</v>
      </c>
    </row>
    <row r="326" spans="1:11">
      <c r="A326" s="5">
        <f xml:space="preserve"> 'Input-Graph'!$K$16 + 'Input-Graph'!$K$22/'Input-Graph'!A326</f>
        <v>2442.2780563403003</v>
      </c>
      <c r="B326">
        <f xml:space="preserve"> SQRT('Input-Graph'!$K$16/(2*PI())) * 'Input-Graph'!$K$22 * EXP(J326/(2*'Input-Graph'!$K$16)) / ('Input-Graph'!A326*A326)</f>
        <v>0.40204649511383728</v>
      </c>
      <c r="C326">
        <f t="shared" si="20"/>
        <v>-2.5953451332370134</v>
      </c>
      <c r="D326">
        <f xml:space="preserve"> POWER('Input-Graph'!$K$16,1.5) * EXP(J326/(2*'Input-Graph'!$K$16)) / (A326*SQRT(2*PI()))</f>
        <v>2.7269240538155919</v>
      </c>
      <c r="E326">
        <f t="shared" si="21"/>
        <v>0.13157892057857845</v>
      </c>
      <c r="F326" s="7">
        <f xml:space="preserve"> I326 * NORMDIST(-I326*SQRT(A326)/'Input-Graph'!$K$16,0,1,1)</f>
        <v>1.8996508018604026</v>
      </c>
      <c r="G326" s="7">
        <f xml:space="preserve"> - (  'Input-Graph'!$K$16*EXP(Intermediate!J326*Intermediate!A326/(2*'Input-Graph'!$K$16*'Input-Graph'!$K$16)  )/SQRT(2*PI()*Intermediate!A326)  )</f>
        <v>-2.249464555147922</v>
      </c>
      <c r="H326">
        <f t="shared" si="22"/>
        <v>0.18381166240489621</v>
      </c>
      <c r="I326">
        <f>'Input-Graph'!$K$15 - 'Input-Graph'!$N$16/Intermediate!K326</f>
        <v>86.850500000000011</v>
      </c>
      <c r="J326">
        <f t="shared" si="23"/>
        <v>-7543.0093502500022</v>
      </c>
      <c r="K326">
        <f>('Input-Graph'!$N$6 - ((2*'Input-Graph'!A326/'Input-Graph'!$N$8) + 'Input-Graph'!$N$9))*'Input-Graph'!$N$7</f>
        <v>1499350</v>
      </c>
    </row>
    <row r="327" spans="1:11">
      <c r="A327" s="5">
        <f xml:space="preserve"> 'Input-Graph'!$K$16 + 'Input-Graph'!$K$22/'Input-Graph'!A327</f>
        <v>2441.3154420328692</v>
      </c>
      <c r="B327">
        <f xml:space="preserve"> SQRT('Input-Graph'!$K$16/(2*PI())) * 'Input-Graph'!$K$22 * EXP(J327/(2*'Input-Graph'!$K$16)) / ('Input-Graph'!A327*A327)</f>
        <v>0.40097126490626744</v>
      </c>
      <c r="C327">
        <f t="shared" si="20"/>
        <v>-2.5953451332370134</v>
      </c>
      <c r="D327">
        <f xml:space="preserve"> POWER('Input-Graph'!$K$16,1.5) * EXP(J327/(2*'Input-Graph'!$K$16)) / (A327*SQRT(2*PI()))</f>
        <v>2.7279992840231619</v>
      </c>
      <c r="E327">
        <f t="shared" si="21"/>
        <v>0.13265415078614851</v>
      </c>
      <c r="F327" s="7">
        <f xml:space="preserve"> I327 * NORMDIST(-I327*SQRT(A327)/'Input-Graph'!$K$16,0,1,1)</f>
        <v>1.9014543577318033</v>
      </c>
      <c r="G327" s="7">
        <f xml:space="preserve"> - (  'Input-Graph'!$K$16*EXP(Intermediate!J327*Intermediate!A327/(2*'Input-Graph'!$K$16*'Input-Graph'!$K$16)  )/SQRT(2*PI()*Intermediate!A327)  )</f>
        <v>-2.2517117286650774</v>
      </c>
      <c r="H327">
        <f t="shared" si="22"/>
        <v>0.18336804475914192</v>
      </c>
      <c r="I327">
        <f>'Input-Graph'!$K$15 - 'Input-Graph'!$N$16/Intermediate!K327</f>
        <v>86.850500000000011</v>
      </c>
      <c r="J327">
        <f t="shared" si="23"/>
        <v>-7543.0093502500022</v>
      </c>
      <c r="K327">
        <f>('Input-Graph'!$N$6 - ((2*'Input-Graph'!A327/'Input-Graph'!$N$8) + 'Input-Graph'!$N$9))*'Input-Graph'!$N$7</f>
        <v>1499348</v>
      </c>
    </row>
    <row r="328" spans="1:11">
      <c r="A328" s="5">
        <f xml:space="preserve"> 'Input-Graph'!$K$16 + 'Input-Graph'!$K$22/'Input-Graph'!A328</f>
        <v>2440.3587152747191</v>
      </c>
      <c r="B328">
        <f xml:space="preserve"> SQRT('Input-Graph'!$K$16/(2*PI())) * 'Input-Graph'!$K$22 * EXP(J328/(2*'Input-Graph'!$K$16)) / ('Input-Graph'!A328*A328)</f>
        <v>0.39990177053443476</v>
      </c>
      <c r="C328">
        <f t="shared" si="20"/>
        <v>-2.5953451332370134</v>
      </c>
      <c r="D328">
        <f xml:space="preserve"> POWER('Input-Graph'!$K$16,1.5) * EXP(J328/(2*'Input-Graph'!$K$16)) / (A328*SQRT(2*PI()))</f>
        <v>2.7290687783949945</v>
      </c>
      <c r="E328">
        <f t="shared" si="21"/>
        <v>0.13372364515798107</v>
      </c>
      <c r="F328" s="7">
        <f xml:space="preserve"> I328 * NORMDIST(-I328*SQRT(A328)/'Input-Graph'!$K$16,0,1,1)</f>
        <v>1.9032486679691989</v>
      </c>
      <c r="G328" s="7">
        <f xml:space="preserve"> - (  'Input-Graph'!$K$16*EXP(Intermediate!J328*Intermediate!A328/(2*'Input-Graph'!$K$16*'Input-Graph'!$K$16)  )/SQRT(2*PI()*Intermediate!A328)  )</f>
        <v>-2.2539475559389692</v>
      </c>
      <c r="H328">
        <f t="shared" si="22"/>
        <v>0.18292652772264573</v>
      </c>
      <c r="I328">
        <f>'Input-Graph'!$K$15 - 'Input-Graph'!$N$16/Intermediate!K328</f>
        <v>86.850500000000011</v>
      </c>
      <c r="J328">
        <f t="shared" si="23"/>
        <v>-7543.0093502500022</v>
      </c>
      <c r="K328">
        <f>('Input-Graph'!$N$6 - ((2*'Input-Graph'!A328/'Input-Graph'!$N$8) + 'Input-Graph'!$N$9))*'Input-Graph'!$N$7</f>
        <v>1499346</v>
      </c>
    </row>
    <row r="329" spans="1:11">
      <c r="A329" s="5">
        <f xml:space="preserve"> 'Input-Graph'!$K$16 + 'Input-Graph'!$K$22/'Input-Graph'!A329</f>
        <v>2439.4078222163139</v>
      </c>
      <c r="B329">
        <f xml:space="preserve"> SQRT('Input-Graph'!$K$16/(2*PI())) * 'Input-Graph'!$K$22 * EXP(J329/(2*'Input-Graph'!$K$16)) / ('Input-Graph'!A329*A329)</f>
        <v>0.39883796622354734</v>
      </c>
      <c r="C329">
        <f t="shared" si="20"/>
        <v>-2.5953451332370134</v>
      </c>
      <c r="D329">
        <f xml:space="preserve"> POWER('Input-Graph'!$K$16,1.5) * EXP(J329/(2*'Input-Graph'!$K$16)) / (A329*SQRT(2*PI()))</f>
        <v>2.730132582705882</v>
      </c>
      <c r="E329">
        <f t="shared" si="21"/>
        <v>0.13478744946886856</v>
      </c>
      <c r="F329" s="7">
        <f xml:space="preserve"> I329 * NORMDIST(-I329*SQRT(A329)/'Input-Graph'!$K$16,0,1,1)</f>
        <v>1.9050338027450358</v>
      </c>
      <c r="G329" s="7">
        <f xml:space="preserve"> - (  'Input-Graph'!$K$16*EXP(Intermediate!J329*Intermediate!A329/(2*'Input-Graph'!$K$16*'Input-Graph'!$K$16)  )/SQRT(2*PI()*Intermediate!A329)  )</f>
        <v>-2.2561721217078587</v>
      </c>
      <c r="H329">
        <f t="shared" si="22"/>
        <v>0.18248709672959285</v>
      </c>
      <c r="I329">
        <f>'Input-Graph'!$K$15 - 'Input-Graph'!$N$16/Intermediate!K329</f>
        <v>86.850500000000011</v>
      </c>
      <c r="J329">
        <f t="shared" si="23"/>
        <v>-7543.0093502500022</v>
      </c>
      <c r="K329">
        <f>('Input-Graph'!$N$6 - ((2*'Input-Graph'!A329/'Input-Graph'!$N$8) + 'Input-Graph'!$N$9))*'Input-Graph'!$N$7</f>
        <v>1499344</v>
      </c>
    </row>
    <row r="330" spans="1:11">
      <c r="A330" s="5">
        <f xml:space="preserve"> 'Input-Graph'!$K$16 + 'Input-Graph'!$K$22/'Input-Graph'!A330</f>
        <v>2438.4627096628233</v>
      </c>
      <c r="B330">
        <f xml:space="preserve"> SQRT('Input-Graph'!$K$16/(2*PI())) * 'Input-Graph'!$K$22 * EXP(J330/(2*'Input-Graph'!$K$16)) / ('Input-Graph'!A330*A330)</f>
        <v>0.39777980668459467</v>
      </c>
      <c r="C330">
        <f t="shared" si="20"/>
        <v>-2.5953451332370134</v>
      </c>
      <c r="D330">
        <f xml:space="preserve"> POWER('Input-Graph'!$K$16,1.5) * EXP(J330/(2*'Input-Graph'!$K$16)) / (A330*SQRT(2*PI()))</f>
        <v>2.7311907422448343</v>
      </c>
      <c r="E330">
        <f t="shared" si="21"/>
        <v>0.13584560900782083</v>
      </c>
      <c r="F330" s="7">
        <f xml:space="preserve"> I330 * NORMDIST(-I330*SQRT(A330)/'Input-Graph'!$K$16,0,1,1)</f>
        <v>1.9068098315324586</v>
      </c>
      <c r="G330" s="7">
        <f xml:space="preserve"> - (  'Input-Graph'!$K$16*EXP(Intermediate!J330*Intermediate!A330/(2*'Input-Graph'!$K$16*'Input-Graph'!$K$16)  )/SQRT(2*PI()*Intermediate!A330)  )</f>
        <v>-2.2583855098801937</v>
      </c>
      <c r="H330">
        <f t="shared" si="22"/>
        <v>0.18204973734468055</v>
      </c>
      <c r="I330">
        <f>'Input-Graph'!$K$15 - 'Input-Graph'!$N$16/Intermediate!K330</f>
        <v>86.850500000000011</v>
      </c>
      <c r="J330">
        <f t="shared" si="23"/>
        <v>-7543.0093502500022</v>
      </c>
      <c r="K330">
        <f>('Input-Graph'!$N$6 - ((2*'Input-Graph'!A330/'Input-Graph'!$N$8) + 'Input-Graph'!$N$9))*'Input-Graph'!$N$7</f>
        <v>1499342</v>
      </c>
    </row>
    <row r="331" spans="1:11">
      <c r="A331" s="5">
        <f xml:space="preserve"> 'Input-Graph'!$K$16 + 'Input-Graph'!$K$22/'Input-Graph'!A331</f>
        <v>2437.5233250642018</v>
      </c>
      <c r="B331">
        <f xml:space="preserve"> SQRT('Input-Graph'!$K$16/(2*PI())) * 'Input-Graph'!$K$22 * EXP(J331/(2*'Input-Graph'!$K$16)) / ('Input-Graph'!A331*A331)</f>
        <v>0.39672724710792107</v>
      </c>
      <c r="C331">
        <f t="shared" si="20"/>
        <v>-2.5953451332370134</v>
      </c>
      <c r="D331">
        <f xml:space="preserve"> POWER('Input-Graph'!$K$16,1.5) * EXP(J331/(2*'Input-Graph'!$K$16)) / (A331*SQRT(2*PI()))</f>
        <v>2.7322433018215082</v>
      </c>
      <c r="E331">
        <f t="shared" si="21"/>
        <v>0.13689816858449477</v>
      </c>
      <c r="F331" s="7">
        <f xml:space="preserve"> I331 * NORMDIST(-I331*SQRT(A331)/'Input-Graph'!$K$16,0,1,1)</f>
        <v>1.9085768231138163</v>
      </c>
      <c r="G331" s="7">
        <f xml:space="preserve"> - (  'Input-Graph'!$K$16*EXP(Intermediate!J331*Intermediate!A331/(2*'Input-Graph'!$K$16*'Input-Graph'!$K$16)  )/SQRT(2*PI()*Intermediate!A331)  )</f>
        <v>-2.2605878035445488</v>
      </c>
      <c r="H331">
        <f t="shared" si="22"/>
        <v>0.1816144352616833</v>
      </c>
      <c r="I331">
        <f>'Input-Graph'!$K$15 - 'Input-Graph'!$N$16/Intermediate!K331</f>
        <v>86.850500000000011</v>
      </c>
      <c r="J331">
        <f t="shared" si="23"/>
        <v>-7543.0093502500022</v>
      </c>
      <c r="K331">
        <f>('Input-Graph'!$N$6 - ((2*'Input-Graph'!A331/'Input-Graph'!$N$8) + 'Input-Graph'!$N$9))*'Input-Graph'!$N$7</f>
        <v>1499340</v>
      </c>
    </row>
    <row r="332" spans="1:11">
      <c r="A332" s="5">
        <f xml:space="preserve"> 'Input-Graph'!$K$16 + 'Input-Graph'!$K$22/'Input-Graph'!A332</f>
        <v>2436.5896165054514</v>
      </c>
      <c r="B332">
        <f xml:space="preserve"> SQRT('Input-Graph'!$K$16/(2*PI())) * 'Input-Graph'!$K$22 * EXP(J332/(2*'Input-Graph'!$K$16)) / ('Input-Graph'!A332*A332)</f>
        <v>0.39568024315689948</v>
      </c>
      <c r="C332">
        <f t="shared" si="20"/>
        <v>-2.5953451332370134</v>
      </c>
      <c r="D332">
        <f xml:space="preserve"> POWER('Input-Graph'!$K$16,1.5) * EXP(J332/(2*'Input-Graph'!$K$16)) / (A332*SQRT(2*PI()))</f>
        <v>2.7332903057725297</v>
      </c>
      <c r="E332">
        <f t="shared" si="21"/>
        <v>0.1379451725355163</v>
      </c>
      <c r="F332" s="7">
        <f xml:space="preserve"> I332 * NORMDIST(-I332*SQRT(A332)/'Input-Graph'!$K$16,0,1,1)</f>
        <v>1.9103348455890874</v>
      </c>
      <c r="G332" s="7">
        <f xml:space="preserve"> - (  'Input-Graph'!$K$16*EXP(Intermediate!J332*Intermediate!A332/(2*'Input-Graph'!$K$16*'Input-Graph'!$K$16)  )/SQRT(2*PI()*Intermediate!A332)  )</f>
        <v>-2.26277908497944</v>
      </c>
      <c r="H332">
        <f t="shared" si="22"/>
        <v>0.18118117630206321</v>
      </c>
      <c r="I332">
        <f>'Input-Graph'!$K$15 - 'Input-Graph'!$N$16/Intermediate!K332</f>
        <v>86.850500000000011</v>
      </c>
      <c r="J332">
        <f t="shared" si="23"/>
        <v>-7543.0093502500022</v>
      </c>
      <c r="K332">
        <f>('Input-Graph'!$N$6 - ((2*'Input-Graph'!A332/'Input-Graph'!$N$8) + 'Input-Graph'!$N$9))*'Input-Graph'!$N$7</f>
        <v>1499338</v>
      </c>
    </row>
    <row r="333" spans="1:11">
      <c r="A333" s="5">
        <f xml:space="preserve"> 'Input-Graph'!$K$16 + 'Input-Graph'!$K$22/'Input-Graph'!A333</f>
        <v>2435.661532697055</v>
      </c>
      <c r="B333">
        <f xml:space="preserve"> SQRT('Input-Graph'!$K$16/(2*PI())) * 'Input-Graph'!$K$22 * EXP(J333/(2*'Input-Graph'!$K$16)) / ('Input-Graph'!A333*A333)</f>
        <v>0.39463875096170692</v>
      </c>
      <c r="C333">
        <f t="shared" si="20"/>
        <v>-2.5953451332370134</v>
      </c>
      <c r="D333">
        <f xml:space="preserve"> POWER('Input-Graph'!$K$16,1.5) * EXP(J333/(2*'Input-Graph'!$K$16)) / (A333*SQRT(2*PI()))</f>
        <v>2.7343317979677222</v>
      </c>
      <c r="E333">
        <f t="shared" si="21"/>
        <v>0.13898666473070875</v>
      </c>
      <c r="F333" s="7">
        <f xml:space="preserve"> I333 * NORMDIST(-I333*SQRT(A333)/'Input-Graph'!$K$16,0,1,1)</f>
        <v>1.9120839663842515</v>
      </c>
      <c r="G333" s="7">
        <f xml:space="preserve"> - (  'Input-Graph'!$K$16*EXP(Intermediate!J333*Intermediate!A333/(2*'Input-Graph'!$K$16*'Input-Graph'!$K$16)  )/SQRT(2*PI()*Intermediate!A333)  )</f>
        <v>-2.2649594356630063</v>
      </c>
      <c r="H333">
        <f t="shared" si="22"/>
        <v>0.18074994641366082</v>
      </c>
      <c r="I333">
        <f>'Input-Graph'!$K$15 - 'Input-Graph'!$N$16/Intermediate!K333</f>
        <v>86.850500000000011</v>
      </c>
      <c r="J333">
        <f t="shared" si="23"/>
        <v>-7543.0093502500022</v>
      </c>
      <c r="K333">
        <f>('Input-Graph'!$N$6 - ((2*'Input-Graph'!A333/'Input-Graph'!$N$8) + 'Input-Graph'!$N$9))*'Input-Graph'!$N$7</f>
        <v>1499336</v>
      </c>
    </row>
    <row r="334" spans="1:11">
      <c r="A334" s="5">
        <f xml:space="preserve"> 'Input-Graph'!$K$16 + 'Input-Graph'!$K$22/'Input-Graph'!A334</f>
        <v>2434.7390229655857</v>
      </c>
      <c r="B334">
        <f xml:space="preserve"> SQRT('Input-Graph'!$K$16/(2*PI())) * 'Input-Graph'!$K$22 * EXP(J334/(2*'Input-Graph'!$K$16)) / ('Input-Graph'!A334*A334)</f>
        <v>0.39360272711319666</v>
      </c>
      <c r="C334">
        <f t="shared" si="20"/>
        <v>-2.5953451332370134</v>
      </c>
      <c r="D334">
        <f xml:space="preserve"> POWER('Input-Graph'!$K$16,1.5) * EXP(J334/(2*'Input-Graph'!$K$16)) / (A334*SQRT(2*PI()))</f>
        <v>2.7353678218162321</v>
      </c>
      <c r="E334">
        <f t="shared" si="21"/>
        <v>0.14002268857921862</v>
      </c>
      <c r="F334" s="7">
        <f xml:space="preserve"> I334 * NORMDIST(-I334*SQRT(A334)/'Input-Graph'!$K$16,0,1,1)</f>
        <v>1.9138242522593878</v>
      </c>
      <c r="G334" s="7">
        <f xml:space="preserve"> - (  'Input-Graph'!$K$16*EXP(Intermediate!J334*Intermediate!A334/(2*'Input-Graph'!$K$16*'Input-Graph'!$K$16)  )/SQRT(2*PI()*Intermediate!A334)  )</f>
        <v>-2.267128936282536</v>
      </c>
      <c r="H334">
        <f t="shared" si="22"/>
        <v>0.18032073166926699</v>
      </c>
      <c r="I334">
        <f>'Input-Graph'!$K$15 - 'Input-Graph'!$N$16/Intermediate!K334</f>
        <v>86.850500000000011</v>
      </c>
      <c r="J334">
        <f t="shared" si="23"/>
        <v>-7543.0093502500022</v>
      </c>
      <c r="K334">
        <f>('Input-Graph'!$N$6 - ((2*'Input-Graph'!A334/'Input-Graph'!$N$8) + 'Input-Graph'!$N$9))*'Input-Graph'!$N$7</f>
        <v>1499334</v>
      </c>
    </row>
    <row r="335" spans="1:11">
      <c r="A335" s="5">
        <f xml:space="preserve"> 'Input-Graph'!$K$16 + 'Input-Graph'!$K$22/'Input-Graph'!A335</f>
        <v>2433.8220372444844</v>
      </c>
      <c r="B335">
        <f xml:space="preserve"> SQRT('Input-Graph'!$K$16/(2*PI())) * 'Input-Graph'!$K$22 * EXP(J335/(2*'Input-Graph'!$K$16)) / ('Input-Graph'!A335*A335)</f>
        <v>0.39257212865686714</v>
      </c>
      <c r="C335">
        <f t="shared" si="20"/>
        <v>-2.5953451332370134</v>
      </c>
      <c r="D335">
        <f xml:space="preserve"> POWER('Input-Graph'!$K$16,1.5) * EXP(J335/(2*'Input-Graph'!$K$16)) / (A335*SQRT(2*PI()))</f>
        <v>2.7363984202725624</v>
      </c>
      <c r="E335">
        <f t="shared" si="21"/>
        <v>0.14105328703554898</v>
      </c>
      <c r="F335" s="7">
        <f xml:space="preserve"> I335 * NORMDIST(-I335*SQRT(A335)/'Input-Graph'!$K$16,0,1,1)</f>
        <v>1.915555769316881</v>
      </c>
      <c r="G335" s="7">
        <f xml:space="preserve"> - (  'Input-Graph'!$K$16*EXP(Intermediate!J335*Intermediate!A335/(2*'Input-Graph'!$K$16*'Input-Graph'!$K$16)  )/SQRT(2*PI()*Intermediate!A335)  )</f>
        <v>-2.2692876667438808</v>
      </c>
      <c r="H335">
        <f t="shared" si="22"/>
        <v>0.17989351826541622</v>
      </c>
      <c r="I335">
        <f>'Input-Graph'!$K$15 - 'Input-Graph'!$N$16/Intermediate!K335</f>
        <v>86.850500000000011</v>
      </c>
      <c r="J335">
        <f t="shared" si="23"/>
        <v>-7543.0093502500022</v>
      </c>
      <c r="K335">
        <f>('Input-Graph'!$N$6 - ((2*'Input-Graph'!A335/'Input-Graph'!$N$8) + 'Input-Graph'!$N$9))*'Input-Graph'!$N$7</f>
        <v>1499332</v>
      </c>
    </row>
    <row r="336" spans="1:11">
      <c r="A336" s="5">
        <f xml:space="preserve"> 'Input-Graph'!$K$16 + 'Input-Graph'!$K$22/'Input-Graph'!A336</f>
        <v>2432.9105260650017</v>
      </c>
      <c r="B336">
        <f xml:space="preserve"> SQRT('Input-Graph'!$K$16/(2*PI())) * 'Input-Graph'!$K$22 * EXP(J336/(2*'Input-Graph'!$K$16)) / ('Input-Graph'!A336*A336)</f>
        <v>0.39154691308692541</v>
      </c>
      <c r="C336">
        <f t="shared" si="20"/>
        <v>-2.5953451332370134</v>
      </c>
      <c r="D336">
        <f xml:space="preserve"> POWER('Input-Graph'!$K$16,1.5) * EXP(J336/(2*'Input-Graph'!$K$16)) / (A336*SQRT(2*PI()))</f>
        <v>2.7374236358425041</v>
      </c>
      <c r="E336">
        <f t="shared" si="21"/>
        <v>0.14207850260549071</v>
      </c>
      <c r="F336" s="7">
        <f xml:space="preserve"> I336 * NORMDIST(-I336*SQRT(A336)/'Input-Graph'!$K$16,0,1,1)</f>
        <v>1.9172785830092216</v>
      </c>
      <c r="G336" s="7">
        <f xml:space="preserve"> - (  'Input-Graph'!$K$16*EXP(Intermediate!J336*Intermediate!A336/(2*'Input-Graph'!$K$16*'Input-Graph'!$K$16)  )/SQRT(2*PI()*Intermediate!A336)  )</f>
        <v>-2.2714357061807311</v>
      </c>
      <c r="H336">
        <f t="shared" si="22"/>
        <v>0.17946829252090657</v>
      </c>
      <c r="I336">
        <f>'Input-Graph'!$K$15 - 'Input-Graph'!$N$16/Intermediate!K336</f>
        <v>86.850500000000011</v>
      </c>
      <c r="J336">
        <f t="shared" si="23"/>
        <v>-7543.0093502500022</v>
      </c>
      <c r="K336">
        <f>('Input-Graph'!$N$6 - ((2*'Input-Graph'!A336/'Input-Graph'!$N$8) + 'Input-Graph'!$N$9))*'Input-Graph'!$N$7</f>
        <v>1499330</v>
      </c>
    </row>
    <row r="337" spans="1:11">
      <c r="A337" s="5">
        <f xml:space="preserve"> 'Input-Graph'!$K$16 + 'Input-Graph'!$K$22/'Input-Graph'!A337</f>
        <v>2432.0044405473018</v>
      </c>
      <c r="B337">
        <f xml:space="preserve"> SQRT('Input-Graph'!$K$16/(2*PI())) * 'Input-Graph'!$K$22 * EXP(J337/(2*'Input-Graph'!$K$16)) / ('Input-Graph'!A337*A337)</f>
        <v>0.39052703834044322</v>
      </c>
      <c r="C337">
        <f t="shared" si="20"/>
        <v>-2.5953451332370134</v>
      </c>
      <c r="D337">
        <f xml:space="preserve"> POWER('Input-Graph'!$K$16,1.5) * EXP(J337/(2*'Input-Graph'!$K$16)) / (A337*SQRT(2*PI()))</f>
        <v>2.7384435105889864</v>
      </c>
      <c r="E337">
        <f t="shared" si="21"/>
        <v>0.14309837735197295</v>
      </c>
      <c r="F337" s="7">
        <f xml:space="preserve"> I337 * NORMDIST(-I337*SQRT(A337)/'Input-Graph'!$K$16,0,1,1)</f>
        <v>1.9189927581469903</v>
      </c>
      <c r="G337" s="7">
        <f xml:space="preserve"> - (  'Input-Graph'!$K$16*EXP(Intermediate!J337*Intermediate!A337/(2*'Input-Graph'!$K$16*'Input-Graph'!$K$16)  )/SQRT(2*PI()*Intermediate!A337)  )</f>
        <v>-2.2735731329637581</v>
      </c>
      <c r="H337">
        <f t="shared" si="22"/>
        <v>0.17904504087564854</v>
      </c>
      <c r="I337">
        <f>'Input-Graph'!$K$15 - 'Input-Graph'!$N$16/Intermediate!K337</f>
        <v>86.850500000000011</v>
      </c>
      <c r="J337">
        <f t="shared" si="23"/>
        <v>-7543.0093502500022</v>
      </c>
      <c r="K337">
        <f>('Input-Graph'!$N$6 - ((2*'Input-Graph'!A337/'Input-Graph'!$N$8) + 'Input-Graph'!$N$9))*'Input-Graph'!$N$7</f>
        <v>1499328</v>
      </c>
    </row>
    <row r="338" spans="1:11">
      <c r="A338" s="5">
        <f xml:space="preserve"> 'Input-Graph'!$K$16 + 'Input-Graph'!$K$22/'Input-Graph'!A338</f>
        <v>2431.1037323917249</v>
      </c>
      <c r="B338">
        <f xml:space="preserve"> SQRT('Input-Graph'!$K$16/(2*PI())) * 'Input-Graph'!$K$22 * EXP(J338/(2*'Input-Graph'!$K$16)) / ('Input-Graph'!A338*A338)</f>
        <v>0.38951246279160467</v>
      </c>
      <c r="C338">
        <f t="shared" si="20"/>
        <v>-2.5953451332370134</v>
      </c>
      <c r="D338">
        <f xml:space="preserve"> POWER('Input-Graph'!$K$16,1.5) * EXP(J338/(2*'Input-Graph'!$K$16)) / (A338*SQRT(2*PI()))</f>
        <v>2.7394580861378244</v>
      </c>
      <c r="E338">
        <f t="shared" si="21"/>
        <v>0.14411295290081094</v>
      </c>
      <c r="F338" s="7">
        <f xml:space="preserve"> I338 * NORMDIST(-I338*SQRT(A338)/'Input-Graph'!$K$16,0,1,1)</f>
        <v>1.9206983589064754</v>
      </c>
      <c r="G338" s="7">
        <f xml:space="preserve"> - (  'Input-Graph'!$K$16*EXP(Intermediate!J338*Intermediate!A338/(2*'Input-Graph'!$K$16*'Input-Graph'!$K$16)  )/SQRT(2*PI()*Intermediate!A338)  )</f>
        <v>-2.275700024709634</v>
      </c>
      <c r="H338">
        <f t="shared" si="22"/>
        <v>0.17862374988925733</v>
      </c>
      <c r="I338">
        <f>'Input-Graph'!$K$15 - 'Input-Graph'!$N$16/Intermediate!K338</f>
        <v>86.850500000000011</v>
      </c>
      <c r="J338">
        <f t="shared" si="23"/>
        <v>-7543.0093502500022</v>
      </c>
      <c r="K338">
        <f>('Input-Graph'!$N$6 - ((2*'Input-Graph'!A338/'Input-Graph'!$N$8) + 'Input-Graph'!$N$9))*'Input-Graph'!$N$7</f>
        <v>1499326</v>
      </c>
    </row>
    <row r="339" spans="1:11">
      <c r="A339" s="5">
        <f xml:space="preserve"> 'Input-Graph'!$K$16 + 'Input-Graph'!$K$22/'Input-Graph'!A339</f>
        <v>2430.2083538702045</v>
      </c>
      <c r="B339">
        <f xml:space="preserve"> SQRT('Input-Graph'!$K$16/(2*PI())) * 'Input-Graph'!$K$22 * EXP(J339/(2*'Input-Graph'!$K$16)) / ('Input-Graph'!A339*A339)</f>
        <v>0.38850314524604224</v>
      </c>
      <c r="C339">
        <f t="shared" si="20"/>
        <v>-2.5953451332370134</v>
      </c>
      <c r="D339">
        <f xml:space="preserve"> POWER('Input-Graph'!$K$16,1.5) * EXP(J339/(2*'Input-Graph'!$K$16)) / (A339*SQRT(2*PI()))</f>
        <v>2.7404674036833869</v>
      </c>
      <c r="E339">
        <f t="shared" si="21"/>
        <v>0.14512227044637349</v>
      </c>
      <c r="F339" s="7">
        <f xml:space="preserve"> I339 * NORMDIST(-I339*SQRT(A339)/'Input-Graph'!$K$16,0,1,1)</f>
        <v>1.9223954488373864</v>
      </c>
      <c r="G339" s="7">
        <f xml:space="preserve"> - (  'Input-Graph'!$K$16*EXP(Intermediate!J339*Intermediate!A339/(2*'Input-Graph'!$K$16*'Input-Graph'!$K$16)  )/SQRT(2*PI()*Intermediate!A339)  )</f>
        <v>-2.2778164582899332</v>
      </c>
      <c r="H339">
        <f t="shared" si="22"/>
        <v>0.17820440623986888</v>
      </c>
      <c r="I339">
        <f>'Input-Graph'!$K$15 - 'Input-Graph'!$N$16/Intermediate!K339</f>
        <v>86.850500000000011</v>
      </c>
      <c r="J339">
        <f t="shared" si="23"/>
        <v>-7543.0093502500022</v>
      </c>
      <c r="K339">
        <f>('Input-Graph'!$N$6 - ((2*'Input-Graph'!A339/'Input-Graph'!$N$8) + 'Input-Graph'!$N$9))*'Input-Graph'!$N$7</f>
        <v>1499324</v>
      </c>
    </row>
    <row r="340" spans="1:11">
      <c r="A340" s="5">
        <f xml:space="preserve"> 'Input-Graph'!$K$16 + 'Input-Graph'!$K$22/'Input-Graph'!A340</f>
        <v>2429.3182578178375</v>
      </c>
      <c r="B340">
        <f xml:space="preserve"> SQRT('Input-Graph'!$K$16/(2*PI())) * 'Input-Graph'!$K$22 * EXP(J340/(2*'Input-Graph'!$K$16)) / ('Input-Graph'!A340*A340)</f>
        <v>0.38749904493526205</v>
      </c>
      <c r="C340">
        <f t="shared" si="20"/>
        <v>-2.5953451332370134</v>
      </c>
      <c r="D340">
        <f xml:space="preserve"> POWER('Input-Graph'!$K$16,1.5) * EXP(J340/(2*'Input-Graph'!$K$16)) / (A340*SQRT(2*PI()))</f>
        <v>2.7414715039941666</v>
      </c>
      <c r="E340">
        <f t="shared" si="21"/>
        <v>0.14612637075715318</v>
      </c>
      <c r="F340" s="7">
        <f xml:space="preserve"> I340 * NORMDIST(-I340*SQRT(A340)/'Input-Graph'!$K$16,0,1,1)</f>
        <v>1.9240840908703365</v>
      </c>
      <c r="G340" s="7">
        <f xml:space="preserve"> - (  'Input-Graph'!$K$16*EXP(Intermediate!J340*Intermediate!A340/(2*'Input-Graph'!$K$16*'Input-Graph'!$K$16)  )/SQRT(2*PI()*Intermediate!A340)  )</f>
        <v>-2.2799225098398961</v>
      </c>
      <c r="H340">
        <f t="shared" si="22"/>
        <v>0.17778699672285558</v>
      </c>
      <c r="I340">
        <f>'Input-Graph'!$K$15 - 'Input-Graph'!$N$16/Intermediate!K340</f>
        <v>86.850500000000011</v>
      </c>
      <c r="J340">
        <f t="shared" si="23"/>
        <v>-7543.0093502500022</v>
      </c>
      <c r="K340">
        <f>('Input-Graph'!$N$6 - ((2*'Input-Graph'!A340/'Input-Graph'!$N$8) + 'Input-Graph'!$N$9))*'Input-Graph'!$N$7</f>
        <v>1499322</v>
      </c>
    </row>
    <row r="341" spans="1:11">
      <c r="A341" s="5">
        <f xml:space="preserve"> 'Input-Graph'!$K$16 + 'Input-Graph'!$K$22/'Input-Graph'!A341</f>
        <v>2428.4333976246021</v>
      </c>
      <c r="B341">
        <f xml:space="preserve"> SQRT('Input-Graph'!$K$16/(2*PI())) * 'Input-Graph'!$K$22 * EXP(J341/(2*'Input-Graph'!$K$16)) / ('Input-Graph'!A341*A341)</f>
        <v>0.38650012151115404</v>
      </c>
      <c r="C341">
        <f t="shared" si="20"/>
        <v>-2.5953451332370134</v>
      </c>
      <c r="D341">
        <f xml:space="preserve"> POWER('Input-Graph'!$K$16,1.5) * EXP(J341/(2*'Input-Graph'!$K$16)) / (A341*SQRT(2*PI()))</f>
        <v>2.742470427418275</v>
      </c>
      <c r="E341">
        <f t="shared" si="21"/>
        <v>0.14712529418126152</v>
      </c>
      <c r="F341" s="7">
        <f xml:space="preserve"> I341 * NORMDIST(-I341*SQRT(A341)/'Input-Graph'!$K$16,0,1,1)</f>
        <v>1.925764347324296</v>
      </c>
      <c r="G341" s="7">
        <f xml:space="preserve"> - (  'Input-Graph'!$K$16*EXP(Intermediate!J341*Intermediate!A341/(2*'Input-Graph'!$K$16*'Input-Graph'!$K$16)  )/SQRT(2*PI()*Intermediate!A341)  )</f>
        <v>-2.2820182547670829</v>
      </c>
      <c r="H341">
        <f t="shared" si="22"/>
        <v>0.177371508249629</v>
      </c>
      <c r="I341">
        <f>'Input-Graph'!$K$15 - 'Input-Graph'!$N$16/Intermediate!K341</f>
        <v>86.850500000000011</v>
      </c>
      <c r="J341">
        <f t="shared" si="23"/>
        <v>-7543.0093502500022</v>
      </c>
      <c r="K341">
        <f>('Input-Graph'!$N$6 - ((2*'Input-Graph'!A341/'Input-Graph'!$N$8) + 'Input-Graph'!$N$9))*'Input-Graph'!$N$7</f>
        <v>1499320</v>
      </c>
    </row>
    <row r="342" spans="1:11">
      <c r="A342" s="5">
        <f xml:space="preserve"> 'Input-Graph'!$K$16 + 'Input-Graph'!$K$22/'Input-Graph'!A342</f>
        <v>2427.5537272272213</v>
      </c>
      <c r="B342">
        <f xml:space="preserve"> SQRT('Input-Graph'!$K$16/(2*PI())) * 'Input-Graph'!$K$22 * EXP(J342/(2*'Input-Graph'!$K$16)) / ('Input-Graph'!A342*A342)</f>
        <v>0.38550633504058751</v>
      </c>
      <c r="C342">
        <f t="shared" si="20"/>
        <v>-2.5953451332370134</v>
      </c>
      <c r="D342">
        <f xml:space="preserve"> POWER('Input-Graph'!$K$16,1.5) * EXP(J342/(2*'Input-Graph'!$K$16)) / (A342*SQRT(2*PI()))</f>
        <v>2.7434642138888417</v>
      </c>
      <c r="E342">
        <f t="shared" si="21"/>
        <v>0.14811908065182822</v>
      </c>
      <c r="F342" s="7">
        <f xml:space="preserve"> I342 * NORMDIST(-I342*SQRT(A342)/'Input-Graph'!$K$16,0,1,1)</f>
        <v>1.9274362799137763</v>
      </c>
      <c r="G342" s="7">
        <f xml:space="preserve"> - (  'Input-Graph'!$K$16*EXP(Intermediate!J342*Intermediate!A342/(2*'Input-Graph'!$K$16*'Input-Graph'!$K$16)  )/SQRT(2*PI()*Intermediate!A342)  )</f>
        <v>-2.2841037677599023</v>
      </c>
      <c r="H342">
        <f t="shared" si="22"/>
        <v>0.17695792784628983</v>
      </c>
      <c r="I342">
        <f>'Input-Graph'!$K$15 - 'Input-Graph'!$N$16/Intermediate!K342</f>
        <v>86.850500000000011</v>
      </c>
      <c r="J342">
        <f t="shared" si="23"/>
        <v>-7543.0093502500022</v>
      </c>
      <c r="K342">
        <f>('Input-Graph'!$N$6 - ((2*'Input-Graph'!A342/'Input-Graph'!$N$8) + 'Input-Graph'!$N$9))*'Input-Graph'!$N$7</f>
        <v>1499318</v>
      </c>
    </row>
    <row r="343" spans="1:11">
      <c r="A343" s="5">
        <f xml:space="preserve"> 'Input-Graph'!$K$16 + 'Input-Graph'!$K$22/'Input-Graph'!A343</f>
        <v>2426.6792011011703</v>
      </c>
      <c r="B343">
        <f xml:space="preserve"> SQRT('Input-Graph'!$K$16/(2*PI())) * 'Input-Graph'!$K$22 * EXP(J343/(2*'Input-Graph'!$K$16)) / ('Input-Graph'!A343*A343)</f>
        <v>0.38451764600009014</v>
      </c>
      <c r="C343">
        <f t="shared" si="20"/>
        <v>-2.5953451332370134</v>
      </c>
      <c r="D343">
        <f xml:space="preserve"> POWER('Input-Graph'!$K$16,1.5) * EXP(J343/(2*'Input-Graph'!$K$16)) / (A343*SQRT(2*PI()))</f>
        <v>2.7444529029293392</v>
      </c>
      <c r="E343">
        <f t="shared" si="21"/>
        <v>0.14910776969232575</v>
      </c>
      <c r="F343" s="7">
        <f xml:space="preserve"> I343 * NORMDIST(-I343*SQRT(A343)/'Input-Graph'!$K$16,0,1,1)</f>
        <v>1.9290999497561578</v>
      </c>
      <c r="G343" s="7">
        <f xml:space="preserve"> - (  'Input-Graph'!$K$16*EXP(Intermediate!J343*Intermediate!A343/(2*'Input-Graph'!$K$16*'Input-Graph'!$K$16)  )/SQRT(2*PI()*Intermediate!A343)  )</f>
        <v>-2.2861791227960353</v>
      </c>
      <c r="H343">
        <f t="shared" si="22"/>
        <v>0.17654624265253815</v>
      </c>
      <c r="I343">
        <f>'Input-Graph'!$K$15 - 'Input-Graph'!$N$16/Intermediate!K343</f>
        <v>86.850500000000011</v>
      </c>
      <c r="J343">
        <f t="shared" si="23"/>
        <v>-7543.0093502500022</v>
      </c>
      <c r="K343">
        <f>('Input-Graph'!$N$6 - ((2*'Input-Graph'!A343/'Input-Graph'!$N$8) + 'Input-Graph'!$N$9))*'Input-Graph'!$N$7</f>
        <v>1499316</v>
      </c>
    </row>
    <row r="344" spans="1:11">
      <c r="A344" s="5">
        <f xml:space="preserve"> 'Input-Graph'!$K$16 + 'Input-Graph'!$K$22/'Input-Graph'!A344</f>
        <v>2425.8097742528225</v>
      </c>
      <c r="B344">
        <f xml:space="preserve"> SQRT('Input-Graph'!$K$16/(2*PI())) * 'Input-Graph'!$K$22 * EXP(J344/(2*'Input-Graph'!$K$16)) / ('Input-Graph'!A344*A344)</f>
        <v>0.38353401527060793</v>
      </c>
      <c r="C344">
        <f t="shared" ref="C344:C407" si="24" xml:space="preserve"> -I344*NORMDIST(-I344/$Q$2,0,1,1)</f>
        <v>-2.5953451332370134</v>
      </c>
      <c r="D344">
        <f xml:space="preserve"> POWER('Input-Graph'!$K$16,1.5) * EXP(J344/(2*'Input-Graph'!$K$16)) / (A344*SQRT(2*PI()))</f>
        <v>2.7454365336588209</v>
      </c>
      <c r="E344">
        <f t="shared" ref="E344:E407" si="25">C344+D344</f>
        <v>0.15009140042180746</v>
      </c>
      <c r="F344" s="7">
        <f xml:space="preserve"> I344 * NORMDIST(-I344*SQRT(A344)/'Input-Graph'!$K$16,0,1,1)</f>
        <v>1.9307554173787866</v>
      </c>
      <c r="G344" s="7">
        <f xml:space="preserve"> - (  'Input-Graph'!$K$16*EXP(Intermediate!J344*Intermediate!A344/(2*'Input-Graph'!$K$16*'Input-Graph'!$K$16)  )/SQRT(2*PI()*Intermediate!A344)  )</f>
        <v>-2.2882443931507188</v>
      </c>
      <c r="H344">
        <f t="shared" ref="H344:H407" si="26">+B344+E344+F344+G344</f>
        <v>0.17613643992048322</v>
      </c>
      <c r="I344">
        <f>'Input-Graph'!$K$15 - 'Input-Graph'!$N$16/Intermediate!K344</f>
        <v>86.850500000000011</v>
      </c>
      <c r="J344">
        <f t="shared" si="23"/>
        <v>-7543.0093502500022</v>
      </c>
      <c r="K344">
        <f>('Input-Graph'!$N$6 - ((2*'Input-Graph'!A344/'Input-Graph'!$N$8) + 'Input-Graph'!$N$9))*'Input-Graph'!$N$7</f>
        <v>1499314</v>
      </c>
    </row>
    <row r="345" spans="1:11">
      <c r="A345" s="5">
        <f xml:space="preserve"> 'Input-Graph'!$K$16 + 'Input-Graph'!$K$22/'Input-Graph'!A345</f>
        <v>2424.945402211732</v>
      </c>
      <c r="B345">
        <f xml:space="preserve"> SQRT('Input-Graph'!$K$16/(2*PI())) * 'Input-Graph'!$K$22 * EXP(J345/(2*'Input-Graph'!$K$16)) / ('Input-Graph'!A345*A345)</f>
        <v>0.38255540413234573</v>
      </c>
      <c r="C345">
        <f t="shared" si="24"/>
        <v>-2.5953451332370134</v>
      </c>
      <c r="D345">
        <f xml:space="preserve"> POWER('Input-Graph'!$K$16,1.5) * EXP(J345/(2*'Input-Graph'!$K$16)) / (A345*SQRT(2*PI()))</f>
        <v>2.7464151447970835</v>
      </c>
      <c r="E345">
        <f t="shared" si="25"/>
        <v>0.15107001156007005</v>
      </c>
      <c r="F345" s="7">
        <f xml:space="preserve"> I345 * NORMDIST(-I345*SQRT(A345)/'Input-Graph'!$K$16,0,1,1)</f>
        <v>1.9324027427259074</v>
      </c>
      <c r="G345" s="7">
        <f xml:space="preserve"> - (  'Input-Graph'!$K$16*EXP(Intermediate!J345*Intermediate!A345/(2*'Input-Graph'!$K$16*'Input-Graph'!$K$16)  )/SQRT(2*PI()*Intermediate!A345)  )</f>
        <v>-2.2902996514049532</v>
      </c>
      <c r="H345">
        <f t="shared" si="26"/>
        <v>0.17572850701337028</v>
      </c>
      <c r="I345">
        <f>'Input-Graph'!$K$15 - 'Input-Graph'!$N$16/Intermediate!K345</f>
        <v>86.850500000000011</v>
      </c>
      <c r="J345">
        <f t="shared" si="23"/>
        <v>-7543.0093502500022</v>
      </c>
      <c r="K345">
        <f>('Input-Graph'!$N$6 - ((2*'Input-Graph'!A345/'Input-Graph'!$N$8) + 'Input-Graph'!$N$9))*'Input-Graph'!$N$7</f>
        <v>1499312</v>
      </c>
    </row>
    <row r="346" spans="1:11">
      <c r="A346" s="5">
        <f xml:space="preserve"> 'Input-Graph'!$K$16 + 'Input-Graph'!$K$22/'Input-Graph'!A346</f>
        <v>2424.0860410230543</v>
      </c>
      <c r="B346">
        <f xml:space="preserve"> SQRT('Input-Graph'!$K$16/(2*PI())) * 'Input-Graph'!$K$22 * EXP(J346/(2*'Input-Graph'!$K$16)) / ('Input-Graph'!A346*A346)</f>
        <v>0.38158177425968648</v>
      </c>
      <c r="C346">
        <f t="shared" si="24"/>
        <v>-2.5953451332370134</v>
      </c>
      <c r="D346">
        <f xml:space="preserve"> POWER('Input-Graph'!$K$16,1.5) * EXP(J346/(2*'Input-Graph'!$K$16)) / (A346*SQRT(2*PI()))</f>
        <v>2.7473887746697421</v>
      </c>
      <c r="E346">
        <f t="shared" si="25"/>
        <v>0.15204364143272864</v>
      </c>
      <c r="F346" s="7">
        <f xml:space="preserve"> I346 * NORMDIST(-I346*SQRT(A346)/'Input-Graph'!$K$16,0,1,1)</f>
        <v>1.9340419851656157</v>
      </c>
      <c r="G346" s="7">
        <f xml:space="preserve"> - (  'Input-Graph'!$K$16*EXP(Intermediate!J346*Intermediate!A346/(2*'Input-Graph'!$K$16*'Input-Graph'!$K$16)  )/SQRT(2*PI()*Intermediate!A346)  )</f>
        <v>-2.2923449694535472</v>
      </c>
      <c r="H346">
        <f t="shared" si="26"/>
        <v>0.17532243140448367</v>
      </c>
      <c r="I346">
        <f>'Input-Graph'!$K$15 - 'Input-Graph'!$N$16/Intermediate!K346</f>
        <v>86.850500000000011</v>
      </c>
      <c r="J346">
        <f t="shared" si="23"/>
        <v>-7543.0093502500022</v>
      </c>
      <c r="K346">
        <f>('Input-Graph'!$N$6 - ((2*'Input-Graph'!A346/'Input-Graph'!$N$8) + 'Input-Graph'!$N$9))*'Input-Graph'!$N$7</f>
        <v>1499310</v>
      </c>
    </row>
    <row r="347" spans="1:11">
      <c r="A347" s="5">
        <f xml:space="preserve"> 'Input-Graph'!$K$16 + 'Input-Graph'!$K$22/'Input-Graph'!A347</f>
        <v>2423.2316472400908</v>
      </c>
      <c r="B347">
        <f xml:space="preserve"> SQRT('Input-Graph'!$K$16/(2*PI())) * 'Input-Graph'!$K$22 * EXP(J347/(2*'Input-Graph'!$K$16)) / ('Input-Graph'!A347*A347)</f>
        <v>0.38061308771618829</v>
      </c>
      <c r="C347">
        <f t="shared" si="24"/>
        <v>-2.5953451332370134</v>
      </c>
      <c r="D347">
        <f xml:space="preserve"> POWER('Input-Graph'!$K$16,1.5) * EXP(J347/(2*'Input-Graph'!$K$16)) / (A347*SQRT(2*PI()))</f>
        <v>2.7483574612132413</v>
      </c>
      <c r="E347">
        <f t="shared" si="25"/>
        <v>0.15301232797622788</v>
      </c>
      <c r="F347" s="7">
        <f xml:space="preserve"> I347 * NORMDIST(-I347*SQRT(A347)/'Input-Graph'!$K$16,0,1,1)</f>
        <v>1.9356732034966653</v>
      </c>
      <c r="G347" s="7">
        <f xml:space="preserve"> - (  'Input-Graph'!$K$16*EXP(Intermediate!J347*Intermediate!A347/(2*'Input-Graph'!$K$16*'Input-Graph'!$K$16)  )/SQRT(2*PI()*Intermediate!A347)  )</f>
        <v>-2.2943804185131098</v>
      </c>
      <c r="H347">
        <f t="shared" si="26"/>
        <v>0.17491820067597175</v>
      </c>
      <c r="I347">
        <f>'Input-Graph'!$K$15 - 'Input-Graph'!$N$16/Intermediate!K347</f>
        <v>86.850500000000011</v>
      </c>
      <c r="J347">
        <f t="shared" si="23"/>
        <v>-7543.0093502500022</v>
      </c>
      <c r="K347">
        <f>('Input-Graph'!$N$6 - ((2*'Input-Graph'!A347/'Input-Graph'!$N$8) + 'Input-Graph'!$N$9))*'Input-Graph'!$N$7</f>
        <v>1499308</v>
      </c>
    </row>
    <row r="348" spans="1:11">
      <c r="A348" s="5">
        <f xml:space="preserve"> 'Input-Graph'!$K$16 + 'Input-Graph'!$K$22/'Input-Graph'!A348</f>
        <v>2422.3821779169721</v>
      </c>
      <c r="B348">
        <f xml:space="preserve"> SQRT('Input-Graph'!$K$16/(2*PI())) * 'Input-Graph'!$K$22 * EXP(J348/(2*'Input-Graph'!$K$16)) / ('Input-Graph'!A348*A348)</f>
        <v>0.37964930694965643</v>
      </c>
      <c r="C348">
        <f t="shared" si="24"/>
        <v>-2.5953451332370134</v>
      </c>
      <c r="D348">
        <f xml:space="preserve"> POWER('Input-Graph'!$K$16,1.5) * EXP(J348/(2*'Input-Graph'!$K$16)) / (A348*SQRT(2*PI()))</f>
        <v>2.7493212419797728</v>
      </c>
      <c r="E348">
        <f t="shared" si="25"/>
        <v>0.15397610874275935</v>
      </c>
      <c r="F348" s="7">
        <f xml:space="preserve"> I348 * NORMDIST(-I348*SQRT(A348)/'Input-Graph'!$K$16,0,1,1)</f>
        <v>1.9372964559551986</v>
      </c>
      <c r="G348" s="7">
        <f xml:space="preserve"> - (  'Input-Graph'!$K$16*EXP(Intermediate!J348*Intermediate!A348/(2*'Input-Graph'!$K$16*'Input-Graph'!$K$16)  )/SQRT(2*PI()*Intermediate!A348)  )</f>
        <v>-2.2964060691298851</v>
      </c>
      <c r="H348">
        <f t="shared" si="26"/>
        <v>0.17451580251772913</v>
      </c>
      <c r="I348">
        <f>'Input-Graph'!$K$15 - 'Input-Graph'!$N$16/Intermediate!K348</f>
        <v>86.850500000000011</v>
      </c>
      <c r="J348">
        <f t="shared" si="23"/>
        <v>-7543.0093502500022</v>
      </c>
      <c r="K348">
        <f>('Input-Graph'!$N$6 - ((2*'Input-Graph'!A348/'Input-Graph'!$N$8) + 'Input-Graph'!$N$9))*'Input-Graph'!$N$7</f>
        <v>1499306</v>
      </c>
    </row>
    <row r="349" spans="1:11">
      <c r="A349" s="5">
        <f xml:space="preserve"> 'Input-Graph'!$K$16 + 'Input-Graph'!$K$22/'Input-Graph'!A349</f>
        <v>2421.5375906014569</v>
      </c>
      <c r="B349">
        <f xml:space="preserve"> SQRT('Input-Graph'!$K$16/(2*PI())) * 'Input-Graph'!$K$22 * EXP(J349/(2*'Input-Graph'!$K$16)) / ('Input-Graph'!A349*A349)</f>
        <v>0.3786903947872915</v>
      </c>
      <c r="C349">
        <f t="shared" si="24"/>
        <v>-2.5953451332370134</v>
      </c>
      <c r="D349">
        <f xml:space="preserve"> POWER('Input-Graph'!$K$16,1.5) * EXP(J349/(2*'Input-Graph'!$K$16)) / (A349*SQRT(2*PI()))</f>
        <v>2.7502801541421378</v>
      </c>
      <c r="E349">
        <f t="shared" si="25"/>
        <v>0.15493502090512434</v>
      </c>
      <c r="F349" s="7">
        <f xml:space="preserve"> I349 * NORMDIST(-I349*SQRT(A349)/'Input-Graph'!$K$16,0,1,1)</f>
        <v>1.9389118002213128</v>
      </c>
      <c r="G349" s="7">
        <f xml:space="preserve"> - (  'Input-Graph'!$K$16*EXP(Intermediate!J349*Intermediate!A349/(2*'Input-Graph'!$K$16*'Input-Graph'!$K$16)  )/SQRT(2*PI()*Intermediate!A349)  )</f>
        <v>-2.2984219911875119</v>
      </c>
      <c r="H349">
        <f t="shared" si="26"/>
        <v>0.17411522472621677</v>
      </c>
      <c r="I349">
        <f>'Input-Graph'!$K$15 - 'Input-Graph'!$N$16/Intermediate!K349</f>
        <v>86.850500000000011</v>
      </c>
      <c r="J349">
        <f t="shared" si="23"/>
        <v>-7543.0093502500022</v>
      </c>
      <c r="K349">
        <f>('Input-Graph'!$N$6 - ((2*'Input-Graph'!A349/'Input-Graph'!$N$8) + 'Input-Graph'!$N$9))*'Input-Graph'!$N$7</f>
        <v>1499304</v>
      </c>
    </row>
    <row r="350" spans="1:11">
      <c r="A350" s="5">
        <f xml:space="preserve"> 'Input-Graph'!$K$16 + 'Input-Graph'!$K$22/'Input-Graph'!A350</f>
        <v>2420.697843327865</v>
      </c>
      <c r="B350">
        <f xml:space="preserve"> SQRT('Input-Graph'!$K$16/(2*PI())) * 'Input-Graph'!$K$22 * EXP(J350/(2*'Input-Graph'!$K$16)) / ('Input-Graph'!A350*A350)</f>
        <v>0.37773631443090949</v>
      </c>
      <c r="C350">
        <f t="shared" si="24"/>
        <v>-2.5953451332370134</v>
      </c>
      <c r="D350">
        <f xml:space="preserve"> POWER('Input-Graph'!$K$16,1.5) * EXP(J350/(2*'Input-Graph'!$K$16)) / (A350*SQRT(2*PI()))</f>
        <v>2.7512342344985194</v>
      </c>
      <c r="E350">
        <f t="shared" si="25"/>
        <v>0.15588910126150601</v>
      </c>
      <c r="F350" s="7">
        <f xml:space="preserve"> I350 * NORMDIST(-I350*SQRT(A350)/'Input-Graph'!$K$16,0,1,1)</f>
        <v>1.9405192934256368</v>
      </c>
      <c r="G350" s="7">
        <f xml:space="preserve"> - (  'Input-Graph'!$K$16*EXP(Intermediate!J350*Intermediate!A350/(2*'Input-Graph'!$K$16*'Input-Graph'!$K$16)  )/SQRT(2*PI()*Intermediate!A350)  )</f>
        <v>-2.3004282539146592</v>
      </c>
      <c r="H350">
        <f t="shared" si="26"/>
        <v>0.17371645520339296</v>
      </c>
      <c r="I350">
        <f>'Input-Graph'!$K$15 - 'Input-Graph'!$N$16/Intermediate!K350</f>
        <v>86.850500000000011</v>
      </c>
      <c r="J350">
        <f t="shared" si="23"/>
        <v>-7543.0093502500022</v>
      </c>
      <c r="K350">
        <f>('Input-Graph'!$N$6 - ((2*'Input-Graph'!A350/'Input-Graph'!$N$8) + 'Input-Graph'!$N$9))*'Input-Graph'!$N$7</f>
        <v>1499302</v>
      </c>
    </row>
    <row r="351" spans="1:11">
      <c r="A351" s="5">
        <f xml:space="preserve"> 'Input-Graph'!$K$16 + 'Input-Graph'!$K$22/'Input-Graph'!A351</f>
        <v>2419.8628946101221</v>
      </c>
      <c r="B351">
        <f xml:space="preserve"> SQRT('Input-Graph'!$K$16/(2*PI())) * 'Input-Graph'!$K$22 * EXP(J351/(2*'Input-Graph'!$K$16)) / ('Input-Graph'!A351*A351)</f>
        <v>0.37678702945223497</v>
      </c>
      <c r="C351">
        <f t="shared" si="24"/>
        <v>-2.5953451332370134</v>
      </c>
      <c r="D351">
        <f xml:space="preserve"> POWER('Input-Graph'!$K$16,1.5) * EXP(J351/(2*'Input-Graph'!$K$16)) / (A351*SQRT(2*PI()))</f>
        <v>2.7521835194771942</v>
      </c>
      <c r="E351">
        <f t="shared" si="25"/>
        <v>0.15683838624018076</v>
      </c>
      <c r="F351" s="7">
        <f xml:space="preserve"> I351 * NORMDIST(-I351*SQRT(A351)/'Input-Graph'!$K$16,0,1,1)</f>
        <v>1.9421189921557802</v>
      </c>
      <c r="G351" s="7">
        <f xml:space="preserve"> - (  'Input-Graph'!$K$16*EXP(Intermediate!J351*Intermediate!A351/(2*'Input-Graph'!$K$16*'Input-Graph'!$K$16)  )/SQRT(2*PI()*Intermediate!A351)  )</f>
        <v>-2.3024249258925762</v>
      </c>
      <c r="H351">
        <f t="shared" si="26"/>
        <v>0.17331948195561964</v>
      </c>
      <c r="I351">
        <f>'Input-Graph'!$K$15 - 'Input-Graph'!$N$16/Intermediate!K351</f>
        <v>86.850500000000011</v>
      </c>
      <c r="J351">
        <f t="shared" si="23"/>
        <v>-7543.0093502500022</v>
      </c>
      <c r="K351">
        <f>('Input-Graph'!$N$6 - ((2*'Input-Graph'!A351/'Input-Graph'!$N$8) + 'Input-Graph'!$N$9))*'Input-Graph'!$N$7</f>
        <v>1499300</v>
      </c>
    </row>
    <row r="352" spans="1:11">
      <c r="A352" s="5">
        <f xml:space="preserve"> 'Input-Graph'!$K$16 + 'Input-Graph'!$K$22/'Input-Graph'!A352</f>
        <v>2419.0327034349302</v>
      </c>
      <c r="B352">
        <f xml:space="preserve"> SQRT('Input-Graph'!$K$16/(2*PI())) * 'Input-Graph'!$K$22 * EXP(J352/(2*'Input-Graph'!$K$16)) / ('Input-Graph'!A352*A352)</f>
        <v>0.37584250378826445</v>
      </c>
      <c r="C352">
        <f t="shared" si="24"/>
        <v>-2.5953451332370134</v>
      </c>
      <c r="D352">
        <f xml:space="preserve"> POWER('Input-Graph'!$K$16,1.5) * EXP(J352/(2*'Input-Graph'!$K$16)) / (A352*SQRT(2*PI()))</f>
        <v>2.7531280451411648</v>
      </c>
      <c r="E352">
        <f t="shared" si="25"/>
        <v>0.15778291190415139</v>
      </c>
      <c r="F352" s="7">
        <f xml:space="preserve"> I352 * NORMDIST(-I352*SQRT(A352)/'Input-Graph'!$K$16,0,1,1)</f>
        <v>1.9437109524626806</v>
      </c>
      <c r="G352" s="7">
        <f xml:space="preserve"> - (  'Input-Graph'!$K$16*EXP(Intermediate!J352*Intermediate!A352/(2*'Input-Graph'!$K$16*'Input-Graph'!$K$16)  )/SQRT(2*PI()*Intermediate!A352)  )</f>
        <v>-2.304412075062519</v>
      </c>
      <c r="H352">
        <f t="shared" si="26"/>
        <v>0.1729242930925774</v>
      </c>
      <c r="I352">
        <f>'Input-Graph'!$K$15 - 'Input-Graph'!$N$16/Intermediate!K352</f>
        <v>86.850500000000011</v>
      </c>
      <c r="J352">
        <f t="shared" si="23"/>
        <v>-7543.0093502500022</v>
      </c>
      <c r="K352">
        <f>('Input-Graph'!$N$6 - ((2*'Input-Graph'!A352/'Input-Graph'!$N$8) + 'Input-Graph'!$N$9))*'Input-Graph'!$N$7</f>
        <v>1499298</v>
      </c>
    </row>
    <row r="353" spans="1:11">
      <c r="A353" s="5">
        <f xml:space="preserve"> 'Input-Graph'!$K$16 + 'Input-Graph'!$K$22/'Input-Graph'!A353</f>
        <v>2418.207229255052</v>
      </c>
      <c r="B353">
        <f xml:space="preserve"> SQRT('Input-Graph'!$K$16/(2*PI())) * 'Input-Graph'!$K$22 * EXP(J353/(2*'Input-Graph'!$K$16)) / ('Input-Graph'!A353*A353)</f>
        <v>0.37490270173669971</v>
      </c>
      <c r="C353">
        <f t="shared" si="24"/>
        <v>-2.5953451332370134</v>
      </c>
      <c r="D353">
        <f xml:space="preserve"> POWER('Input-Graph'!$K$16,1.5) * EXP(J353/(2*'Input-Graph'!$K$16)) / (A353*SQRT(2*PI()))</f>
        <v>2.7540678471927293</v>
      </c>
      <c r="E353">
        <f t="shared" si="25"/>
        <v>0.15872271395571591</v>
      </c>
      <c r="F353" s="7">
        <f xml:space="preserve"> I353 * NORMDIST(-I353*SQRT(A353)/'Input-Graph'!$K$16,0,1,1)</f>
        <v>1.9452952298667816</v>
      </c>
      <c r="G353" s="7">
        <f xml:space="preserve"> - (  'Input-Graph'!$K$16*EXP(Intermediate!J353*Intermediate!A353/(2*'Input-Graph'!$K$16*'Input-Graph'!$K$16)  )/SQRT(2*PI()*Intermediate!A353)  )</f>
        <v>-2.3063897687330916</v>
      </c>
      <c r="H353">
        <f t="shared" si="26"/>
        <v>0.17253087682610557</v>
      </c>
      <c r="I353">
        <f>'Input-Graph'!$K$15 - 'Input-Graph'!$N$16/Intermediate!K353</f>
        <v>86.850500000000011</v>
      </c>
      <c r="J353">
        <f t="shared" si="23"/>
        <v>-7543.0093502500022</v>
      </c>
      <c r="K353">
        <f>('Input-Graph'!$N$6 - ((2*'Input-Graph'!A353/'Input-Graph'!$N$8) + 'Input-Graph'!$N$9))*'Input-Graph'!$N$7</f>
        <v>1499296</v>
      </c>
    </row>
    <row r="354" spans="1:11">
      <c r="A354" s="5">
        <f xml:space="preserve"> 'Input-Graph'!$K$16 + 'Input-Graph'!$K$22/'Input-Graph'!A354</f>
        <v>2417.3864319827085</v>
      </c>
      <c r="B354">
        <f xml:space="preserve"> SQRT('Input-Graph'!$K$16/(2*PI())) * 'Input-Graph'!$K$22 * EXP(J354/(2*'Input-Graph'!$K$16)) / ('Input-Graph'!A354*A354)</f>
        <v>0.37396758795144919</v>
      </c>
      <c r="C354">
        <f t="shared" si="24"/>
        <v>-2.5953451332370134</v>
      </c>
      <c r="D354">
        <f xml:space="preserve"> POWER('Input-Graph'!$K$16,1.5) * EXP(J354/(2*'Input-Graph'!$K$16)) / (A354*SQRT(2*PI()))</f>
        <v>2.75500296097798</v>
      </c>
      <c r="E354">
        <f t="shared" si="25"/>
        <v>0.1596578277409666</v>
      </c>
      <c r="F354" s="7">
        <f xml:space="preserve"> I354 * NORMDIST(-I354*SQRT(A354)/'Input-Graph'!$K$16,0,1,1)</f>
        <v>1.9468718793643889</v>
      </c>
      <c r="G354" s="7">
        <f xml:space="preserve"> - (  'Input-Graph'!$K$16*EXP(Intermediate!J354*Intermediate!A354/(2*'Input-Graph'!$K$16*'Input-Graph'!$K$16)  )/SQRT(2*PI()*Intermediate!A354)  )</f>
        <v>-2.3083580735874882</v>
      </c>
      <c r="H354">
        <f t="shared" si="26"/>
        <v>0.17213922146931626</v>
      </c>
      <c r="I354">
        <f>'Input-Graph'!$K$15 - 'Input-Graph'!$N$16/Intermediate!K354</f>
        <v>86.850500000000011</v>
      </c>
      <c r="J354">
        <f t="shared" si="23"/>
        <v>-7543.0093502500022</v>
      </c>
      <c r="K354">
        <f>('Input-Graph'!$N$6 - ((2*'Input-Graph'!A354/'Input-Graph'!$N$8) + 'Input-Graph'!$N$9))*'Input-Graph'!$N$7</f>
        <v>1499294</v>
      </c>
    </row>
    <row r="355" spans="1:11">
      <c r="A355" s="5">
        <f xml:space="preserve"> 'Input-Graph'!$K$16 + 'Input-Graph'!$K$22/'Input-Graph'!A355</f>
        <v>2416.5702719830902</v>
      </c>
      <c r="B355">
        <f xml:space="preserve"> SQRT('Input-Graph'!$K$16/(2*PI())) * 'Input-Graph'!$K$22 * EXP(J355/(2*'Input-Graph'!$K$16)) / ('Input-Graph'!A355*A355)</f>
        <v>0.3730371274381965</v>
      </c>
      <c r="C355">
        <f t="shared" si="24"/>
        <v>-2.5953451332370134</v>
      </c>
      <c r="D355">
        <f xml:space="preserve"> POWER('Input-Graph'!$K$16,1.5) * EXP(J355/(2*'Input-Graph'!$K$16)) / (A355*SQRT(2*PI()))</f>
        <v>2.7559334214912323</v>
      </c>
      <c r="E355">
        <f t="shared" si="25"/>
        <v>0.16058828825421889</v>
      </c>
      <c r="F355" s="7">
        <f xml:space="preserve"> I355 * NORMDIST(-I355*SQRT(A355)/'Input-Graph'!$K$16,0,1,1)</f>
        <v>1.9484409554335709</v>
      </c>
      <c r="G355" s="7">
        <f xml:space="preserve"> - (  'Input-Graph'!$K$16*EXP(Intermediate!J355*Intermediate!A355/(2*'Input-Graph'!$K$16*'Input-Graph'!$K$16)  )/SQRT(2*PI()*Intermediate!A355)  )</f>
        <v>-2.3103170556906329</v>
      </c>
      <c r="H355">
        <f t="shared" si="26"/>
        <v>0.17174931543535354</v>
      </c>
      <c r="I355">
        <f>'Input-Graph'!$K$15 - 'Input-Graph'!$N$16/Intermediate!K355</f>
        <v>86.850500000000011</v>
      </c>
      <c r="J355">
        <f t="shared" si="23"/>
        <v>-7543.0093502500022</v>
      </c>
      <c r="K355">
        <f>('Input-Graph'!$N$6 - ((2*'Input-Graph'!A355/'Input-Graph'!$N$8) + 'Input-Graph'!$N$9))*'Input-Graph'!$N$7</f>
        <v>1499292</v>
      </c>
    </row>
    <row r="356" spans="1:11">
      <c r="A356" s="5">
        <f xml:space="preserve"> 'Input-Graph'!$K$16 + 'Input-Graph'!$K$22/'Input-Graph'!A356</f>
        <v>2415.7587100679766</v>
      </c>
      <c r="B356">
        <f xml:space="preserve"> SQRT('Input-Graph'!$K$16/(2*PI())) * 'Input-Graph'!$K$22 * EXP(J356/(2*'Input-Graph'!$K$16)) / ('Input-Graph'!A356*A356)</f>
        <v>0.37211128555003559</v>
      </c>
      <c r="C356">
        <f t="shared" si="24"/>
        <v>-2.5953451332370134</v>
      </c>
      <c r="D356">
        <f xml:space="preserve"> POWER('Input-Graph'!$K$16,1.5) * EXP(J356/(2*'Input-Graph'!$K$16)) / (A356*SQRT(2*PI()))</f>
        <v>2.7568592633793938</v>
      </c>
      <c r="E356">
        <f t="shared" si="25"/>
        <v>0.16151413014238036</v>
      </c>
      <c r="F356" s="7">
        <f xml:space="preserve"> I356 * NORMDIST(-I356*SQRT(A356)/'Input-Graph'!$K$16,0,1,1)</f>
        <v>1.9500025120402911</v>
      </c>
      <c r="G356" s="7">
        <f xml:space="preserve"> - (  'Input-Graph'!$K$16*EXP(Intermediate!J356*Intermediate!A356/(2*'Input-Graph'!$K$16*'Input-Graph'!$K$16)  )/SQRT(2*PI()*Intermediate!A356)  )</f>
        <v>-2.3122667804962234</v>
      </c>
      <c r="H356">
        <f t="shared" si="26"/>
        <v>0.17136114723648355</v>
      </c>
      <c r="I356">
        <f>'Input-Graph'!$K$15 - 'Input-Graph'!$N$16/Intermediate!K356</f>
        <v>86.850500000000011</v>
      </c>
      <c r="J356">
        <f t="shared" si="23"/>
        <v>-7543.0093502500022</v>
      </c>
      <c r="K356">
        <f>('Input-Graph'!$N$6 - ((2*'Input-Graph'!A356/'Input-Graph'!$N$8) + 'Input-Graph'!$N$9))*'Input-Graph'!$N$7</f>
        <v>1499290</v>
      </c>
    </row>
    <row r="357" spans="1:11">
      <c r="A357" s="5">
        <f xml:space="preserve"> 'Input-Graph'!$K$16 + 'Input-Graph'!$K$22/'Input-Graph'!A357</f>
        <v>2414.9517074894648</v>
      </c>
      <c r="B357">
        <f xml:space="preserve"> SQRT('Input-Graph'!$K$16/(2*PI())) * 'Input-Graph'!$K$22 * EXP(J357/(2*'Input-Graph'!$K$16)) / ('Input-Graph'!A357*A357)</f>
        <v>0.37119002798316941</v>
      </c>
      <c r="C357">
        <f t="shared" si="24"/>
        <v>-2.5953451332370134</v>
      </c>
      <c r="D357">
        <f xml:space="preserve"> POWER('Input-Graph'!$K$16,1.5) * EXP(J357/(2*'Input-Graph'!$K$16)) / (A357*SQRT(2*PI()))</f>
        <v>2.7577805209462602</v>
      </c>
      <c r="E357">
        <f t="shared" si="25"/>
        <v>0.16243538770924681</v>
      </c>
      <c r="F357" s="7">
        <f xml:space="preserve"> I357 * NORMDIST(-I357*SQRT(A357)/'Input-Graph'!$K$16,0,1,1)</f>
        <v>1.9515566026443092</v>
      </c>
      <c r="G357" s="7">
        <f xml:space="preserve"> - (  'Input-Graph'!$K$16*EXP(Intermediate!J357*Intermediate!A357/(2*'Input-Graph'!$K$16*'Input-Graph'!$K$16)  )/SQRT(2*PI()*Intermediate!A357)  )</f>
        <v>-2.314207312853684</v>
      </c>
      <c r="H357">
        <f t="shared" si="26"/>
        <v>0.1709747054830415</v>
      </c>
      <c r="I357">
        <f>'Input-Graph'!$K$15 - 'Input-Graph'!$N$16/Intermediate!K357</f>
        <v>86.850500000000011</v>
      </c>
      <c r="J357">
        <f t="shared" si="23"/>
        <v>-7543.0093502500022</v>
      </c>
      <c r="K357">
        <f>('Input-Graph'!$N$6 - ((2*'Input-Graph'!A357/'Input-Graph'!$N$8) + 'Input-Graph'!$N$9))*'Input-Graph'!$N$7</f>
        <v>1499288</v>
      </c>
    </row>
    <row r="358" spans="1:11">
      <c r="A358" s="5">
        <f xml:space="preserve"> 'Input-Graph'!$K$16 + 'Input-Graph'!$K$22/'Input-Graph'!A358</f>
        <v>2414.149225933802</v>
      </c>
      <c r="B358">
        <f xml:space="preserve"> SQRT('Input-Graph'!$K$16/(2*PI())) * 'Input-Graph'!$K$22 * EXP(J358/(2*'Input-Graph'!$K$16)) / ('Input-Graph'!A358*A358)</f>
        <v>0.37027332077267378</v>
      </c>
      <c r="C358">
        <f t="shared" si="24"/>
        <v>-2.5953451332370134</v>
      </c>
      <c r="D358">
        <f xml:space="preserve"> POWER('Input-Graph'!$K$16,1.5) * EXP(J358/(2*'Input-Graph'!$K$16)) / (A358*SQRT(2*PI()))</f>
        <v>2.7586972281567554</v>
      </c>
      <c r="E358">
        <f t="shared" si="25"/>
        <v>0.16335209491974201</v>
      </c>
      <c r="F358" s="7">
        <f xml:space="preserve"> I358 * NORMDIST(-I358*SQRT(A358)/'Input-Graph'!$K$16,0,1,1)</f>
        <v>1.9531032802049764</v>
      </c>
      <c r="G358" s="7">
        <f xml:space="preserve"> - (  'Input-Graph'!$K$16*EXP(Intermediate!J358*Intermediate!A358/(2*'Input-Graph'!$K$16*'Input-Graph'!$K$16)  )/SQRT(2*PI()*Intermediate!A358)  )</f>
        <v>-2.3161387170150189</v>
      </c>
      <c r="H358">
        <f t="shared" si="26"/>
        <v>0.17058997888237348</v>
      </c>
      <c r="I358">
        <f>'Input-Graph'!$K$15 - 'Input-Graph'!$N$16/Intermediate!K358</f>
        <v>86.850500000000011</v>
      </c>
      <c r="J358">
        <f t="shared" si="23"/>
        <v>-7543.0093502500022</v>
      </c>
      <c r="K358">
        <f>('Input-Graph'!$N$6 - ((2*'Input-Graph'!A358/'Input-Graph'!$N$8) + 'Input-Graph'!$N$9))*'Input-Graph'!$N$7</f>
        <v>1499286</v>
      </c>
    </row>
    <row r="359" spans="1:11">
      <c r="A359" s="5">
        <f xml:space="preserve"> 'Input-Graph'!$K$16 + 'Input-Graph'!$K$22/'Input-Graph'!A359</f>
        <v>2413.3512275153216</v>
      </c>
      <c r="B359">
        <f xml:space="preserve"> SQRT('Input-Graph'!$K$16/(2*PI())) * 'Input-Graph'!$K$22 * EXP(J359/(2*'Input-Graph'!$K$16)) / ('Input-Graph'!A359*A359)</f>
        <v>0.36936113028832313</v>
      </c>
      <c r="C359">
        <f t="shared" si="24"/>
        <v>-2.5953451332370134</v>
      </c>
      <c r="D359">
        <f xml:space="preserve"> POWER('Input-Graph'!$K$16,1.5) * EXP(J359/(2*'Input-Graph'!$K$16)) / (A359*SQRT(2*PI()))</f>
        <v>2.759609418641106</v>
      </c>
      <c r="E359">
        <f t="shared" si="25"/>
        <v>0.16426428540409255</v>
      </c>
      <c r="F359" s="7">
        <f xml:space="preserve"> I359 * NORMDIST(-I359*SQRT(A359)/'Input-Graph'!$K$16,0,1,1)</f>
        <v>1.954642597187088</v>
      </c>
      <c r="G359" s="7">
        <f xml:space="preserve"> - (  'Input-Graph'!$K$16*EXP(Intermediate!J359*Intermediate!A359/(2*'Input-Graph'!$K$16*'Input-Graph'!$K$16)  )/SQRT(2*PI()*Intermediate!A359)  )</f>
        <v>-2.3180610566415907</v>
      </c>
      <c r="H359">
        <f t="shared" si="26"/>
        <v>0.17020695623791271</v>
      </c>
      <c r="I359">
        <f>'Input-Graph'!$K$15 - 'Input-Graph'!$N$16/Intermediate!K359</f>
        <v>86.850500000000011</v>
      </c>
      <c r="J359">
        <f t="shared" si="23"/>
        <v>-7543.0093502500022</v>
      </c>
      <c r="K359">
        <f>('Input-Graph'!$N$6 - ((2*'Input-Graph'!A359/'Input-Graph'!$N$8) + 'Input-Graph'!$N$9))*'Input-Graph'!$N$7</f>
        <v>1499284</v>
      </c>
    </row>
    <row r="360" spans="1:11">
      <c r="A360" s="5">
        <f xml:space="preserve"> 'Input-Graph'!$K$16 + 'Input-Graph'!$K$22/'Input-Graph'!A360</f>
        <v>2412.5576747704818</v>
      </c>
      <c r="B360">
        <f xml:space="preserve"> SQRT('Input-Graph'!$K$16/(2*PI())) * 'Input-Graph'!$K$22 * EXP(J360/(2*'Input-Graph'!$K$16)) / ('Input-Graph'!A360*A360)</f>
        <v>0.36845342323047753</v>
      </c>
      <c r="C360">
        <f t="shared" si="24"/>
        <v>-2.5953451332370134</v>
      </c>
      <c r="D360">
        <f xml:space="preserve"> POWER('Input-Graph'!$K$16,1.5) * EXP(J360/(2*'Input-Graph'!$K$16)) / (A360*SQRT(2*PI()))</f>
        <v>2.7605171256989514</v>
      </c>
      <c r="E360">
        <f t="shared" si="25"/>
        <v>0.16517199246193792</v>
      </c>
      <c r="F360" s="7">
        <f xml:space="preserve"> I360 * NORMDIST(-I360*SQRT(A360)/'Input-Graph'!$K$16,0,1,1)</f>
        <v>1.9561746055665341</v>
      </c>
      <c r="G360" s="7">
        <f xml:space="preserve"> - (  'Input-Graph'!$K$16*EXP(Intermediate!J360*Intermediate!A360/(2*'Input-Graph'!$K$16*'Input-Graph'!$K$16)  )/SQRT(2*PI()*Intermediate!A360)  )</f>
        <v>-2.3199743948107852</v>
      </c>
      <c r="H360">
        <f t="shared" si="26"/>
        <v>0.16982562644816435</v>
      </c>
      <c r="I360">
        <f>'Input-Graph'!$K$15 - 'Input-Graph'!$N$16/Intermediate!K360</f>
        <v>86.850500000000011</v>
      </c>
      <c r="J360">
        <f t="shared" si="23"/>
        <v>-7543.0093502500022</v>
      </c>
      <c r="K360">
        <f>('Input-Graph'!$N$6 - ((2*'Input-Graph'!A360/'Input-Graph'!$N$8) + 'Input-Graph'!$N$9))*'Input-Graph'!$N$7</f>
        <v>1499282</v>
      </c>
    </row>
    <row r="361" spans="1:11">
      <c r="A361" s="5">
        <f xml:space="preserve"> 'Input-Graph'!$K$16 + 'Input-Graph'!$K$22/'Input-Graph'!A361</f>
        <v>2411.768530652002</v>
      </c>
      <c r="B361">
        <f xml:space="preserve"> SQRT('Input-Graph'!$K$16/(2*PI())) * 'Input-Graph'!$K$22 * EXP(J361/(2*'Input-Graph'!$K$16)) / ('Input-Graph'!A361*A361)</f>
        <v>0.36755016662603102</v>
      </c>
      <c r="C361">
        <f t="shared" si="24"/>
        <v>-2.5953451332370134</v>
      </c>
      <c r="D361">
        <f xml:space="preserve"> POWER('Input-Graph'!$K$16,1.5) * EXP(J361/(2*'Input-Graph'!$K$16)) / (A361*SQRT(2*PI()))</f>
        <v>2.761420382303398</v>
      </c>
      <c r="E361">
        <f t="shared" si="25"/>
        <v>0.1660752490663846</v>
      </c>
      <c r="F361" s="7">
        <f xml:space="preserve"> I361 * NORMDIST(-I361*SQRT(A361)/'Input-Graph'!$K$16,0,1,1)</f>
        <v>1.9576993568358534</v>
      </c>
      <c r="G361" s="7">
        <f xml:space="preserve"> - (  'Input-Graph'!$K$16*EXP(Intermediate!J361*Intermediate!A361/(2*'Input-Graph'!$K$16*'Input-Graph'!$K$16)  )/SQRT(2*PI()*Intermediate!A361)  )</f>
        <v>-2.3218787940226018</v>
      </c>
      <c r="H361">
        <f t="shared" si="26"/>
        <v>0.16944597850566723</v>
      </c>
      <c r="I361">
        <f>'Input-Graph'!$K$15 - 'Input-Graph'!$N$16/Intermediate!K361</f>
        <v>86.850500000000011</v>
      </c>
      <c r="J361">
        <f t="shared" si="23"/>
        <v>-7543.0093502500022</v>
      </c>
      <c r="K361">
        <f>('Input-Graph'!$N$6 - ((2*'Input-Graph'!A361/'Input-Graph'!$N$8) + 'Input-Graph'!$N$9))*'Input-Graph'!$N$7</f>
        <v>1499280</v>
      </c>
    </row>
    <row r="362" spans="1:11">
      <c r="A362" s="5">
        <f xml:space="preserve"> 'Input-Graph'!$K$16 + 'Input-Graph'!$K$22/'Input-Graph'!A362</f>
        <v>2410.9837585230985</v>
      </c>
      <c r="B362">
        <f xml:space="preserve"> SQRT('Input-Graph'!$K$16/(2*PI())) * 'Input-Graph'!$K$22 * EXP(J362/(2*'Input-Graph'!$K$16)) / ('Input-Graph'!A362*A362)</f>
        <v>0.36665132782441856</v>
      </c>
      <c r="C362">
        <f t="shared" si="24"/>
        <v>-2.5953451332370134</v>
      </c>
      <c r="D362">
        <f xml:space="preserve"> POWER('Input-Graph'!$K$16,1.5) * EXP(J362/(2*'Input-Graph'!$K$16)) / (A362*SQRT(2*PI()))</f>
        <v>2.7623192211050105</v>
      </c>
      <c r="E362">
        <f t="shared" si="25"/>
        <v>0.16697408786799706</v>
      </c>
      <c r="F362" s="7">
        <f xml:space="preserve"> I362 * NORMDIST(-I362*SQRT(A362)/'Input-Graph'!$K$16,0,1,1)</f>
        <v>1.9592169020098837</v>
      </c>
      <c r="G362" s="7">
        <f xml:space="preserve"> - (  'Input-Graph'!$K$16*EXP(Intermediate!J362*Intermediate!A362/(2*'Input-Graph'!$K$16*'Input-Graph'!$K$16)  )/SQRT(2*PI()*Intermediate!A362)  )</f>
        <v>-2.3237743162061615</v>
      </c>
      <c r="H362">
        <f t="shared" si="26"/>
        <v>0.1690680014961381</v>
      </c>
      <c r="I362">
        <f>'Input-Graph'!$K$15 - 'Input-Graph'!$N$16/Intermediate!K362</f>
        <v>86.850500000000011</v>
      </c>
      <c r="J362">
        <f t="shared" si="23"/>
        <v>-7543.0093502500022</v>
      </c>
      <c r="K362">
        <f>('Input-Graph'!$N$6 - ((2*'Input-Graph'!A362/'Input-Graph'!$N$8) + 'Input-Graph'!$N$9))*'Input-Graph'!$N$7</f>
        <v>1499278</v>
      </c>
    </row>
    <row r="363" spans="1:11">
      <c r="A363" s="5">
        <f xml:space="preserve"> 'Input-Graph'!$K$16 + 'Input-Graph'!$K$22/'Input-Graph'!A363</f>
        <v>2410.2033221518132</v>
      </c>
      <c r="B363">
        <f xml:space="preserve"> SQRT('Input-Graph'!$K$16/(2*PI())) * 'Input-Graph'!$K$22 * EXP(J363/(2*'Input-Graph'!$K$16)) / ('Input-Graph'!A363*A363)</f>
        <v>0.36575687449368205</v>
      </c>
      <c r="C363">
        <f t="shared" si="24"/>
        <v>-2.5953451332370134</v>
      </c>
      <c r="D363">
        <f xml:space="preserve"> POWER('Input-Graph'!$K$16,1.5) * EXP(J363/(2*'Input-Graph'!$K$16)) / (A363*SQRT(2*PI()))</f>
        <v>2.7632136744357472</v>
      </c>
      <c r="E363">
        <f t="shared" si="25"/>
        <v>0.16786854119873373</v>
      </c>
      <c r="F363" s="7">
        <f xml:space="preserve"> I363 * NORMDIST(-I363*SQRT(A363)/'Input-Graph'!$K$16,0,1,1)</f>
        <v>1.9607272916311327</v>
      </c>
      <c r="G363" s="7">
        <f xml:space="preserve"> - (  'Input-Graph'!$K$16*EXP(Intermediate!J363*Intermediate!A363/(2*'Input-Graph'!$K$16*'Input-Graph'!$K$16)  )/SQRT(2*PI()*Intermediate!A363)  )</f>
        <v>-2.3256610227261141</v>
      </c>
      <c r="H363">
        <f t="shared" si="26"/>
        <v>0.16869168459743422</v>
      </c>
      <c r="I363">
        <f>'Input-Graph'!$K$15 - 'Input-Graph'!$N$16/Intermediate!K363</f>
        <v>86.850500000000011</v>
      </c>
      <c r="J363">
        <f t="shared" si="23"/>
        <v>-7543.0093502500022</v>
      </c>
      <c r="K363">
        <f>('Input-Graph'!$N$6 - ((2*'Input-Graph'!A363/'Input-Graph'!$N$8) + 'Input-Graph'!$N$9))*'Input-Graph'!$N$7</f>
        <v>1499276</v>
      </c>
    </row>
    <row r="364" spans="1:11">
      <c r="A364" s="5">
        <f xml:space="preserve"> 'Input-Graph'!$K$16 + 'Input-Graph'!$K$22/'Input-Graph'!A364</f>
        <v>2409.4271857054382</v>
      </c>
      <c r="B364">
        <f xml:space="preserve"> SQRT('Input-Graph'!$K$16/(2*PI())) * 'Input-Graph'!$K$22 * EXP(J364/(2*'Input-Graph'!$K$16)) / ('Input-Graph'!A364*A364)</f>
        <v>0.36486677461659339</v>
      </c>
      <c r="C364">
        <f t="shared" si="24"/>
        <v>-2.5953451332370134</v>
      </c>
      <c r="D364">
        <f xml:space="preserve"> POWER('Input-Graph'!$K$16,1.5) * EXP(J364/(2*'Input-Graph'!$K$16)) / (A364*SQRT(2*PI()))</f>
        <v>2.764103774312836</v>
      </c>
      <c r="E364">
        <f t="shared" si="25"/>
        <v>0.16875864107582261</v>
      </c>
      <c r="F364" s="7">
        <f xml:space="preserve"> I364 * NORMDIST(-I364*SQRT(A364)/'Input-Graph'!$K$16,0,1,1)</f>
        <v>1.9622305757752065</v>
      </c>
      <c r="G364" s="7">
        <f xml:space="preserve"> - (  'Input-Graph'!$K$16*EXP(Intermediate!J364*Intermediate!A364/(2*'Input-Graph'!$K$16*'Input-Graph'!$K$16)  )/SQRT(2*PI()*Intermediate!A364)  )</f>
        <v>-2.3275389743889656</v>
      </c>
      <c r="H364">
        <f t="shared" si="26"/>
        <v>0.16831701707865676</v>
      </c>
      <c r="I364">
        <f>'Input-Graph'!$K$15 - 'Input-Graph'!$N$16/Intermediate!K364</f>
        <v>86.850500000000011</v>
      </c>
      <c r="J364">
        <f t="shared" si="23"/>
        <v>-7543.0093502500022</v>
      </c>
      <c r="K364">
        <f>('Input-Graph'!$N$6 - ((2*'Input-Graph'!A364/'Input-Graph'!$N$8) + 'Input-Graph'!$N$9))*'Input-Graph'!$N$7</f>
        <v>1499274</v>
      </c>
    </row>
    <row r="365" spans="1:11">
      <c r="A365" s="5">
        <f xml:space="preserve"> 'Input-Graph'!$K$16 + 'Input-Graph'!$K$22/'Input-Graph'!A365</f>
        <v>2408.6553137450328</v>
      </c>
      <c r="B365">
        <f xml:space="preserve"> SQRT('Input-Graph'!$K$16/(2*PI())) * 'Input-Graph'!$K$22 * EXP(J365/(2*'Input-Graph'!$K$16)) / ('Input-Graph'!A365*A365)</f>
        <v>0.3639809964868343</v>
      </c>
      <c r="C365">
        <f t="shared" si="24"/>
        <v>-2.5953451332370134</v>
      </c>
      <c r="D365">
        <f xml:space="preserve"> POWER('Input-Graph'!$K$16,1.5) * EXP(J365/(2*'Input-Graph'!$K$16)) / (A365*SQRT(2*PI()))</f>
        <v>2.7649895524425947</v>
      </c>
      <c r="E365">
        <f t="shared" si="25"/>
        <v>0.16964441920558126</v>
      </c>
      <c r="F365" s="7">
        <f xml:space="preserve"> I365 * NORMDIST(-I365*SQRT(A365)/'Input-Graph'!$K$16,0,1,1)</f>
        <v>1.9637268040560552</v>
      </c>
      <c r="G365" s="7">
        <f xml:space="preserve"> - (  'Input-Graph'!$K$16*EXP(Intermediate!J365*Intermediate!A365/(2*'Input-Graph'!$K$16*'Input-Graph'!$K$16)  )/SQRT(2*PI()*Intermediate!A365)  )</f>
        <v>-2.3294082314493321</v>
      </c>
      <c r="H365">
        <f t="shared" si="26"/>
        <v>0.1679439882991387</v>
      </c>
      <c r="I365">
        <f>'Input-Graph'!$K$15 - 'Input-Graph'!$N$16/Intermediate!K365</f>
        <v>86.850500000000011</v>
      </c>
      <c r="J365">
        <f t="shared" si="23"/>
        <v>-7543.0093502500022</v>
      </c>
      <c r="K365">
        <f>('Input-Graph'!$N$6 - ((2*'Input-Graph'!A365/'Input-Graph'!$N$8) + 'Input-Graph'!$N$9))*'Input-Graph'!$N$7</f>
        <v>1499272</v>
      </c>
    </row>
    <row r="366" spans="1:11">
      <c r="A366" s="5">
        <f xml:space="preserve"> 'Input-Graph'!$K$16 + 'Input-Graph'!$K$22/'Input-Graph'!A366</f>
        <v>2407.8876712200267</v>
      </c>
      <c r="B366">
        <f xml:space="preserve"> SQRT('Input-Graph'!$K$16/(2*PI())) * 'Input-Graph'!$K$22 * EXP(J366/(2*'Input-Graph'!$K$16)) / ('Input-Graph'!A366*A366)</f>
        <v>0.36309950870523144</v>
      </c>
      <c r="C366">
        <f t="shared" si="24"/>
        <v>-2.5953451332370134</v>
      </c>
      <c r="D366">
        <f xml:space="preserve"> POWER('Input-Graph'!$K$16,1.5) * EXP(J366/(2*'Input-Graph'!$K$16)) / (A366*SQRT(2*PI()))</f>
        <v>2.7658710402241979</v>
      </c>
      <c r="E366">
        <f t="shared" si="25"/>
        <v>0.17052590698718451</v>
      </c>
      <c r="F366" s="7">
        <f xml:space="preserve"> I366 * NORMDIST(-I366*SQRT(A366)/'Input-Graph'!$K$16,0,1,1)</f>
        <v>1.9652160256313529</v>
      </c>
      <c r="G366" s="7">
        <f xml:space="preserve"> - (  'Input-Graph'!$K$16*EXP(Intermediate!J366*Intermediate!A366/(2*'Input-Graph'!$K$16*'Input-Graph'!$K$16)  )/SQRT(2*PI()*Intermediate!A366)  )</f>
        <v>-2.3312688536160984</v>
      </c>
      <c r="H366">
        <f t="shared" si="26"/>
        <v>0.16757258770767036</v>
      </c>
      <c r="I366">
        <f>'Input-Graph'!$K$15 - 'Input-Graph'!$N$16/Intermediate!K366</f>
        <v>86.850500000000011</v>
      </c>
      <c r="J366">
        <f t="shared" si="23"/>
        <v>-7543.0093502500022</v>
      </c>
      <c r="K366">
        <f>('Input-Graph'!$N$6 - ((2*'Input-Graph'!A366/'Input-Graph'!$N$8) + 'Input-Graph'!$N$9))*'Input-Graph'!$N$7</f>
        <v>1499270</v>
      </c>
    </row>
    <row r="367" spans="1:11">
      <c r="A367" s="5">
        <f xml:space="preserve"> 'Input-Graph'!$K$16 + 'Input-Graph'!$K$22/'Input-Graph'!A367</f>
        <v>2407.1242234629167</v>
      </c>
      <c r="B367">
        <f xml:space="preserve"> SQRT('Input-Graph'!$K$16/(2*PI())) * 'Input-Graph'!$K$22 * EXP(J367/(2*'Input-Graph'!$K$16)) / ('Input-Graph'!A367*A367)</f>
        <v>0.3622222801760463</v>
      </c>
      <c r="C367">
        <f t="shared" si="24"/>
        <v>-2.5953451332370134</v>
      </c>
      <c r="D367">
        <f xml:space="preserve"> POWER('Input-Graph'!$K$16,1.5) * EXP(J367/(2*'Input-Graph'!$K$16)) / (A367*SQRT(2*PI()))</f>
        <v>2.7667482687533829</v>
      </c>
      <c r="E367">
        <f t="shared" si="25"/>
        <v>0.17140313551636943</v>
      </c>
      <c r="F367" s="7">
        <f xml:space="preserve"> I367 * NORMDIST(-I367*SQRT(A367)/'Input-Graph'!$K$16,0,1,1)</f>
        <v>1.9666982892075802</v>
      </c>
      <c r="G367" s="7">
        <f xml:space="preserve"> - (  'Input-Graph'!$K$16*EXP(Intermediate!J367*Intermediate!A367/(2*'Input-Graph'!$K$16*'Input-Graph'!$K$16)  )/SQRT(2*PI()*Intermediate!A367)  )</f>
        <v>-2.3331209000585038</v>
      </c>
      <c r="H367">
        <f t="shared" si="26"/>
        <v>0.16720280484149219</v>
      </c>
      <c r="I367">
        <f>'Input-Graph'!$K$15 - 'Input-Graph'!$N$16/Intermediate!K367</f>
        <v>86.850500000000011</v>
      </c>
      <c r="J367">
        <f t="shared" si="23"/>
        <v>-7543.0093502500022</v>
      </c>
      <c r="K367">
        <f>('Input-Graph'!$N$6 - ((2*'Input-Graph'!A367/'Input-Graph'!$N$8) + 'Input-Graph'!$N$9))*'Input-Graph'!$N$7</f>
        <v>1499268</v>
      </c>
    </row>
    <row r="368" spans="1:11">
      <c r="A368" s="5">
        <f xml:space="preserve"> 'Input-Graph'!$K$16 + 'Input-Graph'!$K$22/'Input-Graph'!A368</f>
        <v>2406.3649361840471</v>
      </c>
      <c r="B368">
        <f xml:space="preserve"> SQRT('Input-Graph'!$K$16/(2*PI())) * 'Input-Graph'!$K$22 * EXP(J368/(2*'Input-Graph'!$K$16)) / ('Input-Graph'!A368*A368)</f>
        <v>0.36134928010331835</v>
      </c>
      <c r="C368">
        <f t="shared" si="24"/>
        <v>-2.5953451332370134</v>
      </c>
      <c r="D368">
        <f xml:space="preserve"> POWER('Input-Graph'!$K$16,1.5) * EXP(J368/(2*'Input-Graph'!$K$16)) / (A368*SQRT(2*PI()))</f>
        <v>2.7676212688261108</v>
      </c>
      <c r="E368">
        <f t="shared" si="25"/>
        <v>0.17227613558909738</v>
      </c>
      <c r="F368" s="7">
        <f xml:space="preserve"> I368 * NORMDIST(-I368*SQRT(A368)/'Input-Graph'!$K$16,0,1,1)</f>
        <v>1.9681736430450854</v>
      </c>
      <c r="G368" s="7">
        <f xml:space="preserve"> - (  'Input-Graph'!$K$16*EXP(Intermediate!J368*Intermediate!A368/(2*'Input-Graph'!$K$16*'Input-Graph'!$K$16)  )/SQRT(2*PI()*Intermediate!A368)  )</f>
        <v>-2.3349644294121412</v>
      </c>
      <c r="H368">
        <f t="shared" si="26"/>
        <v>0.16683462932535997</v>
      </c>
      <c r="I368">
        <f>'Input-Graph'!$K$15 - 'Input-Graph'!$N$16/Intermediate!K368</f>
        <v>86.850500000000011</v>
      </c>
      <c r="J368">
        <f t="shared" si="23"/>
        <v>-7543.0093502500022</v>
      </c>
      <c r="K368">
        <f>('Input-Graph'!$N$6 - ((2*'Input-Graph'!A368/'Input-Graph'!$N$8) + 'Input-Graph'!$N$9))*'Input-Graph'!$N$7</f>
        <v>1499266</v>
      </c>
    </row>
    <row r="369" spans="1:11">
      <c r="A369" s="5">
        <f xml:space="preserve"> 'Input-Graph'!$K$16 + 'Input-Graph'!$K$22/'Input-Graph'!A369</f>
        <v>2405.6097754664761</v>
      </c>
      <c r="B369">
        <f xml:space="preserve"> SQRT('Input-Graph'!$K$16/(2*PI())) * 'Input-Graph'!$K$22 * EXP(J369/(2*'Input-Graph'!$K$16)) / ('Input-Graph'!A369*A369)</f>
        <v>0.36048047798726141</v>
      </c>
      <c r="C369">
        <f t="shared" si="24"/>
        <v>-2.5953451332370134</v>
      </c>
      <c r="D369">
        <f xml:space="preserve"> POWER('Input-Graph'!$K$16,1.5) * EXP(J369/(2*'Input-Graph'!$K$16)) / (A369*SQRT(2*PI()))</f>
        <v>2.7684900709421676</v>
      </c>
      <c r="E369">
        <f t="shared" si="25"/>
        <v>0.17314493770515416</v>
      </c>
      <c r="F369" s="7">
        <f xml:space="preserve"> I369 * NORMDIST(-I369*SQRT(A369)/'Input-Graph'!$K$16,0,1,1)</f>
        <v>1.9696421349632534</v>
      </c>
      <c r="G369" s="7">
        <f xml:space="preserve"> - (  'Input-Graph'!$K$16*EXP(Intermediate!J369*Intermediate!A369/(2*'Input-Graph'!$K$16*'Input-Graph'!$K$16)  )/SQRT(2*PI()*Intermediate!A369)  )</f>
        <v>-2.3367994997848829</v>
      </c>
      <c r="H369">
        <f t="shared" si="26"/>
        <v>0.16646805087078587</v>
      </c>
      <c r="I369">
        <f>'Input-Graph'!$K$15 - 'Input-Graph'!$N$16/Intermediate!K369</f>
        <v>86.850500000000011</v>
      </c>
      <c r="J369">
        <f t="shared" si="23"/>
        <v>-7543.0093502500022</v>
      </c>
      <c r="K369">
        <f>('Input-Graph'!$N$6 - ((2*'Input-Graph'!A369/'Input-Graph'!$N$8) + 'Input-Graph'!$N$9))*'Input-Graph'!$N$7</f>
        <v>1499264</v>
      </c>
    </row>
    <row r="370" spans="1:11">
      <c r="A370" s="5">
        <f xml:space="preserve"> 'Input-Graph'!$K$16 + 'Input-Graph'!$K$22/'Input-Graph'!A370</f>
        <v>2404.8587077609241</v>
      </c>
      <c r="B370">
        <f xml:space="preserve"> SQRT('Input-Graph'!$K$16/(2*PI())) * 'Input-Graph'!$K$22 * EXP(J370/(2*'Input-Graph'!$K$16)) / ('Input-Graph'!A370*A370)</f>
        <v>0.35961584362071192</v>
      </c>
      <c r="C370">
        <f t="shared" si="24"/>
        <v>-2.5953451332370134</v>
      </c>
      <c r="D370">
        <f xml:space="preserve"> POWER('Input-Graph'!$K$16,1.5) * EXP(J370/(2*'Input-Graph'!$K$16)) / (A370*SQRT(2*PI()))</f>
        <v>2.7693547053087171</v>
      </c>
      <c r="E370">
        <f t="shared" si="25"/>
        <v>0.17400957207170364</v>
      </c>
      <c r="F370" s="7">
        <f xml:space="preserve"> I370 * NORMDIST(-I370*SQRT(A370)/'Input-Graph'!$K$16,0,1,1)</f>
        <v>1.9711038123453166</v>
      </c>
      <c r="G370" s="7">
        <f xml:space="preserve"> - (  'Input-Graph'!$K$16*EXP(Intermediate!J370*Intermediate!A370/(2*'Input-Graph'!$K$16*'Input-Graph'!$K$16)  )/SQRT(2*PI()*Intermediate!A370)  )</f>
        <v>-2.3386261687627328</v>
      </c>
      <c r="H370">
        <f t="shared" si="26"/>
        <v>0.16610305927499924</v>
      </c>
      <c r="I370">
        <f>'Input-Graph'!$K$15 - 'Input-Graph'!$N$16/Intermediate!K370</f>
        <v>86.850500000000011</v>
      </c>
      <c r="J370">
        <f t="shared" si="23"/>
        <v>-7543.0093502500022</v>
      </c>
      <c r="K370">
        <f>('Input-Graph'!$N$6 - ((2*'Input-Graph'!A370/'Input-Graph'!$N$8) + 'Input-Graph'!$N$9))*'Input-Graph'!$N$7</f>
        <v>1499262</v>
      </c>
    </row>
    <row r="371" spans="1:11">
      <c r="A371" s="5">
        <f xml:space="preserve"> 'Input-Graph'!$K$16 + 'Input-Graph'!$K$22/'Input-Graph'!A371</f>
        <v>2404.1116998808075</v>
      </c>
      <c r="B371">
        <f xml:space="preserve"> SQRT('Input-Graph'!$K$16/(2*PI())) * 'Input-Graph'!$K$22 * EXP(J371/(2*'Input-Graph'!$K$16)) / ('Input-Graph'!A371*A371)</f>
        <v>0.35875534708562751</v>
      </c>
      <c r="C371">
        <f t="shared" si="24"/>
        <v>-2.5953451332370134</v>
      </c>
      <c r="D371">
        <f xml:space="preserve"> POWER('Input-Graph'!$K$16,1.5) * EXP(J371/(2*'Input-Graph'!$K$16)) / (A371*SQRT(2*PI()))</f>
        <v>2.7702152018438015</v>
      </c>
      <c r="E371">
        <f t="shared" si="25"/>
        <v>0.17487006860678811</v>
      </c>
      <c r="F371" s="7">
        <f xml:space="preserve"> I371 * NORMDIST(-I371*SQRT(A371)/'Input-Graph'!$K$16,0,1,1)</f>
        <v>1.9725587221433889</v>
      </c>
      <c r="G371" s="7">
        <f xml:space="preserve"> - (  'Input-Graph'!$K$16*EXP(Intermediate!J371*Intermediate!A371/(2*'Input-Graph'!$K$16*'Input-Graph'!$K$16)  )/SQRT(2*PI()*Intermediate!A371)  )</f>
        <v>-2.3404444934155877</v>
      </c>
      <c r="H371">
        <f t="shared" si="26"/>
        <v>0.1657396444202166</v>
      </c>
      <c r="I371">
        <f>'Input-Graph'!$K$15 - 'Input-Graph'!$N$16/Intermediate!K371</f>
        <v>86.850500000000011</v>
      </c>
      <c r="J371">
        <f t="shared" si="23"/>
        <v>-7543.0093502500022</v>
      </c>
      <c r="K371">
        <f>('Input-Graph'!$N$6 - ((2*'Input-Graph'!A371/'Input-Graph'!$N$8) + 'Input-Graph'!$N$9))*'Input-Graph'!$N$7</f>
        <v>1499260</v>
      </c>
    </row>
    <row r="372" spans="1:11">
      <c r="A372" s="5">
        <f xml:space="preserve"> 'Input-Graph'!$K$16 + 'Input-Graph'!$K$22/'Input-Graph'!A372</f>
        <v>2403.3687189973493</v>
      </c>
      <c r="B372">
        <f xml:space="preserve"> SQRT('Input-Graph'!$K$16/(2*PI())) * 'Input-Graph'!$K$22 * EXP(J372/(2*'Input-Graph'!$K$16)) / ('Input-Graph'!A372*A372)</f>
        <v>0.35789895874963634</v>
      </c>
      <c r="C372">
        <f t="shared" si="24"/>
        <v>-2.5953451332370134</v>
      </c>
      <c r="D372">
        <f xml:space="preserve"> POWER('Input-Graph'!$K$16,1.5) * EXP(J372/(2*'Input-Graph'!$K$16)) / (A372*SQRT(2*PI()))</f>
        <v>2.7710715901797927</v>
      </c>
      <c r="E372">
        <f t="shared" si="25"/>
        <v>0.17572645694277922</v>
      </c>
      <c r="F372" s="7">
        <f xml:space="preserve"> I372 * NORMDIST(-I372*SQRT(A372)/'Input-Graph'!$K$16,0,1,1)</f>
        <v>1.9740069108832292</v>
      </c>
      <c r="G372" s="7">
        <f xml:space="preserve"> - (  'Input-Graph'!$K$16*EXP(Intermediate!J372*Intermediate!A372/(2*'Input-Graph'!$K$16*'Input-Graph'!$K$16)  )/SQRT(2*PI()*Intermediate!A372)  )</f>
        <v>-2.3422545303029398</v>
      </c>
      <c r="H372">
        <f t="shared" si="26"/>
        <v>0.16537779627270499</v>
      </c>
      <c r="I372">
        <f>'Input-Graph'!$K$15 - 'Input-Graph'!$N$16/Intermediate!K372</f>
        <v>86.850500000000011</v>
      </c>
      <c r="J372">
        <f t="shared" si="23"/>
        <v>-7543.0093502500022</v>
      </c>
      <c r="K372">
        <f>('Input-Graph'!$N$6 - ((2*'Input-Graph'!A372/'Input-Graph'!$N$8) + 'Input-Graph'!$N$9))*'Input-Graph'!$N$7</f>
        <v>1499258</v>
      </c>
    </row>
    <row r="373" spans="1:11">
      <c r="A373" s="5">
        <f xml:space="preserve"> 'Input-Graph'!$K$16 + 'Input-Graph'!$K$22/'Input-Graph'!A373</f>
        <v>2402.6297326347699</v>
      </c>
      <c r="B373">
        <f xml:space="preserve"> SQRT('Input-Graph'!$K$16/(2*PI())) * 'Input-Graph'!$K$22 * EXP(J373/(2*'Input-Graph'!$K$16)) / ('Input-Graph'!A373*A373)</f>
        <v>0.3570466492626358</v>
      </c>
      <c r="C373">
        <f t="shared" si="24"/>
        <v>-2.5953451332370134</v>
      </c>
      <c r="D373">
        <f xml:space="preserve"> POWER('Input-Graph'!$K$16,1.5) * EXP(J373/(2*'Input-Graph'!$K$16)) / (A373*SQRT(2*PI()))</f>
        <v>2.7719238996667932</v>
      </c>
      <c r="E373">
        <f t="shared" si="25"/>
        <v>0.17657876642977977</v>
      </c>
      <c r="F373" s="7">
        <f xml:space="preserve"> I373 * NORMDIST(-I373*SQRT(A373)/'Input-Graph'!$K$16,0,1,1)</f>
        <v>1.9754484246690709</v>
      </c>
      <c r="G373" s="7">
        <f xml:space="preserve"> - (  'Input-Graph'!$K$16*EXP(Intermediate!J373*Intermediate!A373/(2*'Input-Graph'!$K$16*'Input-Graph'!$K$16)  )/SQRT(2*PI()*Intermediate!A373)  )</f>
        <v>-2.3440563354794937</v>
      </c>
      <c r="H373">
        <f t="shared" si="26"/>
        <v>0.16501750488199285</v>
      </c>
      <c r="I373">
        <f>'Input-Graph'!$K$15 - 'Input-Graph'!$N$16/Intermediate!K373</f>
        <v>86.850500000000011</v>
      </c>
      <c r="J373">
        <f t="shared" si="23"/>
        <v>-7543.0093502500022</v>
      </c>
      <c r="K373">
        <f>('Input-Graph'!$N$6 - ((2*'Input-Graph'!A373/'Input-Graph'!$N$8) + 'Input-Graph'!$N$9))*'Input-Graph'!$N$7</f>
        <v>1499256</v>
      </c>
    </row>
    <row r="374" spans="1:11">
      <c r="A374" s="5">
        <f xml:space="preserve"> 'Input-Graph'!$K$16 + 'Input-Graph'!$K$22/'Input-Graph'!A374</f>
        <v>2401.8947086655553</v>
      </c>
      <c r="B374">
        <f xml:space="preserve"> SQRT('Input-Graph'!$K$16/(2*PI())) * 'Input-Graph'!$K$22 * EXP(J374/(2*'Input-Graph'!$K$16)) / ('Input-Graph'!A374*A374)</f>
        <v>0.3561983895534393</v>
      </c>
      <c r="C374">
        <f t="shared" si="24"/>
        <v>-2.5953451332370134</v>
      </c>
      <c r="D374">
        <f xml:space="preserve"> POWER('Input-Graph'!$K$16,1.5) * EXP(J374/(2*'Input-Graph'!$K$16)) / (A374*SQRT(2*PI()))</f>
        <v>2.77277215937599</v>
      </c>
      <c r="E374">
        <f t="shared" si="25"/>
        <v>0.17742702613897654</v>
      </c>
      <c r="F374" s="7">
        <f xml:space="preserve"> I374 * NORMDIST(-I374*SQRT(A374)/'Input-Graph'!$K$16,0,1,1)</f>
        <v>1.9768833091882709</v>
      </c>
      <c r="G374" s="7">
        <f xml:space="preserve"> - (  'Input-Graph'!$K$16*EXP(Intermediate!J374*Intermediate!A374/(2*'Input-Graph'!$K$16*'Input-Graph'!$K$16)  )/SQRT(2*PI()*Intermediate!A374)  )</f>
        <v>-2.3458499645007205</v>
      </c>
      <c r="H374">
        <f t="shared" si="26"/>
        <v>0.1646587603799663</v>
      </c>
      <c r="I374">
        <f>'Input-Graph'!$K$15 - 'Input-Graph'!$N$16/Intermediate!K374</f>
        <v>86.850500000000011</v>
      </c>
      <c r="J374">
        <f t="shared" si="23"/>
        <v>-7543.0093502500022</v>
      </c>
      <c r="K374">
        <f>('Input-Graph'!$N$6 - ((2*'Input-Graph'!A374/'Input-Graph'!$N$8) + 'Input-Graph'!$N$9))*'Input-Graph'!$N$7</f>
        <v>1499254</v>
      </c>
    </row>
    <row r="375" spans="1:11">
      <c r="A375" s="5">
        <f xml:space="preserve"> 'Input-Graph'!$K$16 + 'Input-Graph'!$K$22/'Input-Graph'!A375</f>
        <v>2401.1636153058021</v>
      </c>
      <c r="B375">
        <f xml:space="preserve"> SQRT('Input-Graph'!$K$16/(2*PI())) * 'Input-Graph'!$K$22 * EXP(J375/(2*'Input-Graph'!$K$16)) / ('Input-Graph'!A375*A375)</f>
        <v>0.35535415082647082</v>
      </c>
      <c r="C375">
        <f t="shared" si="24"/>
        <v>-2.5953451332370134</v>
      </c>
      <c r="D375">
        <f xml:space="preserve"> POWER('Input-Graph'!$K$16,1.5) * EXP(J375/(2*'Input-Graph'!$K$16)) / (A375*SQRT(2*PI()))</f>
        <v>2.7736163981029582</v>
      </c>
      <c r="E375">
        <f t="shared" si="25"/>
        <v>0.1782712648659448</v>
      </c>
      <c r="F375" s="7">
        <f xml:space="preserve"> I375 * NORMDIST(-I375*SQRT(A375)/'Input-Graph'!$K$16,0,1,1)</f>
        <v>1.9783116097159568</v>
      </c>
      <c r="G375" s="7">
        <f xml:space="preserve"> - (  'Input-Graph'!$K$16*EXP(Intermediate!J375*Intermediate!A375/(2*'Input-Graph'!$K$16*'Input-Graph'!$K$16)  )/SQRT(2*PI()*Intermediate!A375)  )</f>
        <v>-2.3476354724283262</v>
      </c>
      <c r="H375">
        <f t="shared" si="26"/>
        <v>0.16430155298004623</v>
      </c>
      <c r="I375">
        <f>'Input-Graph'!$K$15 - 'Input-Graph'!$N$16/Intermediate!K375</f>
        <v>86.850500000000011</v>
      </c>
      <c r="J375">
        <f t="shared" si="23"/>
        <v>-7543.0093502500022</v>
      </c>
      <c r="K375">
        <f>('Input-Graph'!$N$6 - ((2*'Input-Graph'!A375/'Input-Graph'!$N$8) + 'Input-Graph'!$N$9))*'Input-Graph'!$N$7</f>
        <v>1499252</v>
      </c>
    </row>
    <row r="376" spans="1:11">
      <c r="A376" s="5">
        <f xml:space="preserve"> 'Input-Graph'!$K$16 + 'Input-Graph'!$K$22/'Input-Graph'!A376</f>
        <v>2400.436421110634</v>
      </c>
      <c r="B376">
        <f xml:space="preserve"> SQRT('Input-Graph'!$K$16/(2*PI())) * 'Input-Graph'!$K$22 * EXP(J376/(2*'Input-Graph'!$K$16)) / ('Input-Graph'!A376*A376)</f>
        <v>0.35451390455850679</v>
      </c>
      <c r="C376">
        <f t="shared" si="24"/>
        <v>-2.5953451332370134</v>
      </c>
      <c r="D376">
        <f xml:space="preserve"> POWER('Input-Graph'!$K$16,1.5) * EXP(J376/(2*'Input-Graph'!$K$16)) / (A376*SQRT(2*PI()))</f>
        <v>2.7744566443709227</v>
      </c>
      <c r="E376">
        <f t="shared" si="25"/>
        <v>0.17911151113390922</v>
      </c>
      <c r="F376" s="7">
        <f xml:space="preserve"> I376 * NORMDIST(-I376*SQRT(A376)/'Input-Graph'!$K$16,0,1,1)</f>
        <v>1.9797333711197123</v>
      </c>
      <c r="G376" s="7">
        <f xml:space="preserve"> - (  'Input-Graph'!$K$16*EXP(Intermediate!J376*Intermediate!A376/(2*'Input-Graph'!$K$16*'Input-Graph'!$K$16)  )/SQRT(2*PI()*Intermediate!A376)  )</f>
        <v>-2.349412913835665</v>
      </c>
      <c r="H376">
        <f t="shared" si="26"/>
        <v>0.16394587297646357</v>
      </c>
      <c r="I376">
        <f>'Input-Graph'!$K$15 - 'Input-Graph'!$N$16/Intermediate!K376</f>
        <v>86.850500000000011</v>
      </c>
      <c r="J376">
        <f t="shared" si="23"/>
        <v>-7543.0093502500022</v>
      </c>
      <c r="K376">
        <f>('Input-Graph'!$N$6 - ((2*'Input-Graph'!A376/'Input-Graph'!$N$8) + 'Input-Graph'!$N$9))*'Input-Graph'!$N$7</f>
        <v>1499250</v>
      </c>
    </row>
    <row r="377" spans="1:11">
      <c r="A377" s="5">
        <f xml:space="preserve"> 'Input-Graph'!$K$16 + 'Input-Graph'!$K$22/'Input-Graph'!A377</f>
        <v>2399.7130949696957</v>
      </c>
      <c r="B377">
        <f xml:space="preserve"> SQRT('Input-Graph'!$K$16/(2*PI())) * 'Input-Graph'!$K$22 * EXP(J377/(2*'Input-Graph'!$K$16)) / ('Input-Graph'!A377*A377)</f>
        <v>0.35367762249546336</v>
      </c>
      <c r="C377">
        <f t="shared" si="24"/>
        <v>-2.5953451332370134</v>
      </c>
      <c r="D377">
        <f xml:space="preserve"> POWER('Input-Graph'!$K$16,1.5) * EXP(J377/(2*'Input-Graph'!$K$16)) / (A377*SQRT(2*PI()))</f>
        <v>2.7752929264339659</v>
      </c>
      <c r="E377">
        <f t="shared" si="25"/>
        <v>0.17994779319695242</v>
      </c>
      <c r="F377" s="7">
        <f xml:space="preserve"> I377 * NORMDIST(-I377*SQRT(A377)/'Input-Graph'!$K$16,0,1,1)</f>
        <v>1.9811486378640333</v>
      </c>
      <c r="G377" s="7">
        <f xml:space="preserve"> - (  'Input-Graph'!$K$16*EXP(Intermediate!J377*Intermediate!A377/(2*'Input-Graph'!$K$16*'Input-Graph'!$K$16)  )/SQRT(2*PI()*Intermediate!A377)  )</f>
        <v>-2.35118234281307</v>
      </c>
      <c r="H377">
        <f t="shared" si="26"/>
        <v>0.16359171074337908</v>
      </c>
      <c r="I377">
        <f>'Input-Graph'!$K$15 - 'Input-Graph'!$N$16/Intermediate!K377</f>
        <v>86.850500000000011</v>
      </c>
      <c r="J377">
        <f t="shared" si="23"/>
        <v>-7543.0093502500022</v>
      </c>
      <c r="K377">
        <f>('Input-Graph'!$N$6 - ((2*'Input-Graph'!A377/'Input-Graph'!$N$8) + 'Input-Graph'!$N$9))*'Input-Graph'!$N$7</f>
        <v>1499248</v>
      </c>
    </row>
    <row r="378" spans="1:11">
      <c r="A378" s="5">
        <f xml:space="preserve"> 'Input-Graph'!$K$16 + 'Input-Graph'!$K$22/'Input-Graph'!A378</f>
        <v>2398.9936061027147</v>
      </c>
      <c r="B378">
        <f xml:space="preserve"> SQRT('Input-Graph'!$K$16/(2*PI())) * 'Input-Graph'!$K$22 * EXP(J378/(2*'Input-Graph'!$K$16)) / ('Input-Graph'!A378*A378)</f>
        <v>0.35284527664922966</v>
      </c>
      <c r="C378">
        <f t="shared" si="24"/>
        <v>-2.5953451332370134</v>
      </c>
      <c r="D378">
        <f xml:space="preserve"> POWER('Input-Graph'!$K$16,1.5) * EXP(J378/(2*'Input-Graph'!$K$16)) / (A378*SQRT(2*PI()))</f>
        <v>2.7761252722801992</v>
      </c>
      <c r="E378">
        <f t="shared" si="25"/>
        <v>0.18078013904318579</v>
      </c>
      <c r="F378" s="7">
        <f xml:space="preserve"> I378 * NORMDIST(-I378*SQRT(A378)/'Input-Graph'!$K$16,0,1,1)</f>
        <v>1.9825574540147139</v>
      </c>
      <c r="G378" s="7">
        <f xml:space="preserve"> - (  'Input-Graph'!$K$16*EXP(Intermediate!J378*Intermediate!A378/(2*'Input-Graph'!$K$16*'Input-Graph'!$K$16)  )/SQRT(2*PI()*Intermediate!A378)  )</f>
        <v>-2.3529438129731259</v>
      </c>
      <c r="H378">
        <f t="shared" si="26"/>
        <v>0.16323905673400319</v>
      </c>
      <c r="I378">
        <f>'Input-Graph'!$K$15 - 'Input-Graph'!$N$16/Intermediate!K378</f>
        <v>86.850500000000011</v>
      </c>
      <c r="J378">
        <f t="shared" si="23"/>
        <v>-7543.0093502500022</v>
      </c>
      <c r="K378">
        <f>('Input-Graph'!$N$6 - ((2*'Input-Graph'!A378/'Input-Graph'!$N$8) + 'Input-Graph'!$N$9))*'Input-Graph'!$N$7</f>
        <v>1499246</v>
      </c>
    </row>
    <row r="379" spans="1:11">
      <c r="A379" s="5">
        <f xml:space="preserve"> 'Input-Graph'!$K$16 + 'Input-Graph'!$K$22/'Input-Graph'!A379</f>
        <v>2398.2779240551354</v>
      </c>
      <c r="B379">
        <f xml:space="preserve"> SQRT('Input-Graph'!$K$16/(2*PI())) * 'Input-Graph'!$K$22 * EXP(J379/(2*'Input-Graph'!$K$16)) / ('Input-Graph'!A379*A379)</f>
        <v>0.35201683929454547</v>
      </c>
      <c r="C379">
        <f t="shared" si="24"/>
        <v>-2.5953451332370134</v>
      </c>
      <c r="D379">
        <f xml:space="preserve"> POWER('Input-Graph'!$K$16,1.5) * EXP(J379/(2*'Input-Graph'!$K$16)) / (A379*SQRT(2*PI()))</f>
        <v>2.776953709634884</v>
      </c>
      <c r="E379">
        <f t="shared" si="25"/>
        <v>0.18160857639787054</v>
      </c>
      <c r="F379" s="7">
        <f xml:space="preserve"> I379 * NORMDIST(-I379*SQRT(A379)/'Input-Graph'!$K$16,0,1,1)</f>
        <v>1.9839598632434183</v>
      </c>
      <c r="G379" s="7">
        <f xml:space="preserve"> - (  'Input-Graph'!$K$16*EXP(Intermediate!J379*Intermediate!A379/(2*'Input-Graph'!$K$16*'Input-Graph'!$K$16)  )/SQRT(2*PI()*Intermediate!A379)  )</f>
        <v>-2.3546973774558597</v>
      </c>
      <c r="H379">
        <f t="shared" si="26"/>
        <v>0.16288790147997467</v>
      </c>
      <c r="I379">
        <f>'Input-Graph'!$K$15 - 'Input-Graph'!$N$16/Intermediate!K379</f>
        <v>86.850500000000011</v>
      </c>
      <c r="J379">
        <f t="shared" si="23"/>
        <v>-7543.0093502500022</v>
      </c>
      <c r="K379">
        <f>('Input-Graph'!$N$6 - ((2*'Input-Graph'!A379/'Input-Graph'!$N$8) + 'Input-Graph'!$N$9))*'Input-Graph'!$N$7</f>
        <v>1499244</v>
      </c>
    </row>
    <row r="380" spans="1:11">
      <c r="A380" s="5">
        <f xml:space="preserve"> 'Input-Graph'!$K$16 + 'Input-Graph'!$K$22/'Input-Graph'!A380</f>
        <v>2397.566018693823</v>
      </c>
      <c r="B380">
        <f xml:space="preserve"> SQRT('Input-Graph'!$K$16/(2*PI())) * 'Input-Graph'!$K$22 * EXP(J380/(2*'Input-Graph'!$K$16)) / ('Input-Graph'!A380*A380)</f>
        <v>0.3511922829659227</v>
      </c>
      <c r="C380">
        <f t="shared" si="24"/>
        <v>-2.5953451332370134</v>
      </c>
      <c r="D380">
        <f xml:space="preserve"> POWER('Input-Graph'!$K$16,1.5) * EXP(J380/(2*'Input-Graph'!$K$16)) / (A380*SQRT(2*PI()))</f>
        <v>2.7777782659635069</v>
      </c>
      <c r="E380">
        <f t="shared" si="25"/>
        <v>0.18243313272649342</v>
      </c>
      <c r="F380" s="7">
        <f xml:space="preserve"> I380 * NORMDIST(-I380*SQRT(A380)/'Input-Graph'!$K$16,0,1,1)</f>
        <v>1.9853559088319792</v>
      </c>
      <c r="G380" s="7">
        <f xml:space="preserve"> - (  'Input-Graph'!$K$16*EXP(Intermediate!J380*Intermediate!A380/(2*'Input-Graph'!$K$16*'Input-Graph'!$K$16)  )/SQRT(2*PI()*Intermediate!A380)  )</f>
        <v>-2.3564430889338821</v>
      </c>
      <c r="H380">
        <f t="shared" si="26"/>
        <v>0.16253823559051295</v>
      </c>
      <c r="I380">
        <f>'Input-Graph'!$K$15 - 'Input-Graph'!$N$16/Intermediate!K380</f>
        <v>86.850500000000011</v>
      </c>
      <c r="J380">
        <f t="shared" si="23"/>
        <v>-7543.0093502500022</v>
      </c>
      <c r="K380">
        <f>('Input-Graph'!$N$6 - ((2*'Input-Graph'!A380/'Input-Graph'!$N$8) + 'Input-Graph'!$N$9))*'Input-Graph'!$N$7</f>
        <v>1499242</v>
      </c>
    </row>
    <row r="381" spans="1:11">
      <c r="A381" s="5">
        <f xml:space="preserve"> 'Input-Graph'!$K$16 + 'Input-Graph'!$K$22/'Input-Graph'!A381</f>
        <v>2396.8578602028338</v>
      </c>
      <c r="B381">
        <f xml:space="preserve"> SQRT('Input-Graph'!$K$16/(2*PI())) * 'Input-Graph'!$K$22 * EXP(J381/(2*'Input-Graph'!$K$16)) / ('Input-Graph'!A381*A381)</f>
        <v>0.35037158045460992</v>
      </c>
      <c r="C381">
        <f t="shared" si="24"/>
        <v>-2.5953451332370134</v>
      </c>
      <c r="D381">
        <f xml:space="preserve"> POWER('Input-Graph'!$K$16,1.5) * EXP(J381/(2*'Input-Graph'!$K$16)) / (A381*SQRT(2*PI()))</f>
        <v>2.7785989684748191</v>
      </c>
      <c r="E381">
        <f t="shared" si="25"/>
        <v>0.1832538352378057</v>
      </c>
      <c r="F381" s="7">
        <f xml:space="preserve"> I381 * NORMDIST(-I381*SQRT(A381)/'Input-Graph'!$K$16,0,1,1)</f>
        <v>1.9867456336765272</v>
      </c>
      <c r="G381" s="7">
        <f xml:space="preserve"> - (  'Input-Graph'!$K$16*EXP(Intermediate!J381*Intermediate!A381/(2*'Input-Graph'!$K$16*'Input-Graph'!$K$16)  )/SQRT(2*PI()*Intermediate!A381)  )</f>
        <v>-2.3581809996174528</v>
      </c>
      <c r="H381">
        <f t="shared" si="26"/>
        <v>0.16219004975148987</v>
      </c>
      <c r="I381">
        <f>'Input-Graph'!$K$15 - 'Input-Graph'!$N$16/Intermediate!K381</f>
        <v>86.850500000000011</v>
      </c>
      <c r="J381">
        <f t="shared" si="23"/>
        <v>-7543.0093502500022</v>
      </c>
      <c r="K381">
        <f>('Input-Graph'!$N$6 - ((2*'Input-Graph'!A381/'Input-Graph'!$N$8) + 'Input-Graph'!$N$9))*'Input-Graph'!$N$7</f>
        <v>1499240</v>
      </c>
    </row>
    <row r="382" spans="1:11">
      <c r="A382" s="5">
        <f xml:space="preserve"> 'Input-Graph'!$K$16 + 'Input-Graph'!$K$22/'Input-Graph'!A382</f>
        <v>2396.1534190792509</v>
      </c>
      <c r="B382">
        <f xml:space="preserve"> SQRT('Input-Graph'!$K$16/(2*PI())) * 'Input-Graph'!$K$22 * EXP(J382/(2*'Input-Graph'!$K$16)) / ('Input-Graph'!A382*A382)</f>
        <v>0.34955470480559975</v>
      </c>
      <c r="C382">
        <f t="shared" si="24"/>
        <v>-2.5953451332370134</v>
      </c>
      <c r="D382">
        <f xml:space="preserve"> POWER('Input-Graph'!$K$16,1.5) * EXP(J382/(2*'Input-Graph'!$K$16)) / (A382*SQRT(2*PI()))</f>
        <v>2.7794158441238297</v>
      </c>
      <c r="E382">
        <f t="shared" si="25"/>
        <v>0.18407071088681626</v>
      </c>
      <c r="F382" s="7">
        <f xml:space="preserve"> I382 * NORMDIST(-I382*SQRT(A382)/'Input-Graph'!$K$16,0,1,1)</f>
        <v>1.9881290802920304</v>
      </c>
      <c r="G382" s="7">
        <f xml:space="preserve"> - (  'Input-Graph'!$K$16*EXP(Intermediate!J382*Intermediate!A382/(2*'Input-Graph'!$K$16*'Input-Graph'!$K$16)  )/SQRT(2*PI()*Intermediate!A382)  )</f>
        <v>-2.3599111612594776</v>
      </c>
      <c r="H382">
        <f t="shared" si="26"/>
        <v>0.16184333472496881</v>
      </c>
      <c r="I382">
        <f>'Input-Graph'!$K$15 - 'Input-Graph'!$N$16/Intermediate!K382</f>
        <v>86.850500000000011</v>
      </c>
      <c r="J382">
        <f t="shared" si="23"/>
        <v>-7543.0093502500022</v>
      </c>
      <c r="K382">
        <f>('Input-Graph'!$N$6 - ((2*'Input-Graph'!A382/'Input-Graph'!$N$8) + 'Input-Graph'!$N$9))*'Input-Graph'!$N$7</f>
        <v>1499238</v>
      </c>
    </row>
    <row r="383" spans="1:11">
      <c r="A383" s="5">
        <f xml:space="preserve"> 'Input-Graph'!$K$16 + 'Input-Graph'!$K$22/'Input-Graph'!A383</f>
        <v>2395.4526661290902</v>
      </c>
      <c r="B383">
        <f xml:space="preserve"> SQRT('Input-Graph'!$K$16/(2*PI())) * 'Input-Graph'!$K$22 * EXP(J383/(2*'Input-Graph'!$K$16)) / ('Input-Graph'!A383*A383)</f>
        <v>0.34874162931467761</v>
      </c>
      <c r="C383">
        <f t="shared" si="24"/>
        <v>-2.5953451332370134</v>
      </c>
      <c r="D383">
        <f xml:space="preserve"> POWER('Input-Graph'!$K$16,1.5) * EXP(J383/(2*'Input-Graph'!$K$16)) / (A383*SQRT(2*PI()))</f>
        <v>2.7802289196147512</v>
      </c>
      <c r="E383">
        <f t="shared" si="25"/>
        <v>0.18488378637773772</v>
      </c>
      <c r="F383" s="7">
        <f xml:space="preserve"> I383 * NORMDIST(-I383*SQRT(A383)/'Input-Graph'!$K$16,0,1,1)</f>
        <v>1.98950629081621</v>
      </c>
      <c r="G383" s="7">
        <f xml:space="preserve"> - (  'Input-Graph'!$K$16*EXP(Intermediate!J383*Intermediate!A383/(2*'Input-Graph'!$K$16*'Input-Graph'!$K$16)  )/SQRT(2*PI()*Intermediate!A383)  )</f>
        <v>-2.3616336251604526</v>
      </c>
      <c r="H383">
        <f t="shared" si="26"/>
        <v>0.16149808134817256</v>
      </c>
      <c r="I383">
        <f>'Input-Graph'!$K$15 - 'Input-Graph'!$N$16/Intermediate!K383</f>
        <v>86.850500000000011</v>
      </c>
      <c r="J383">
        <f t="shared" si="23"/>
        <v>-7543.0093502500022</v>
      </c>
      <c r="K383">
        <f>('Input-Graph'!$N$6 - ((2*'Input-Graph'!A383/'Input-Graph'!$N$8) + 'Input-Graph'!$N$9))*'Input-Graph'!$N$7</f>
        <v>1499236</v>
      </c>
    </row>
    <row r="384" spans="1:11">
      <c r="A384" s="5">
        <f xml:space="preserve"> 'Input-Graph'!$K$16 + 'Input-Graph'!$K$22/'Input-Graph'!A384</f>
        <v>2394.7555724632643</v>
      </c>
      <c r="B384">
        <f xml:space="preserve"> SQRT('Input-Graph'!$K$16/(2*PI())) * 'Input-Graph'!$K$22 * EXP(J384/(2*'Input-Graph'!$K$16)) / ('Input-Graph'!A384*A384)</f>
        <v>0.34793232752551184</v>
      </c>
      <c r="C384">
        <f t="shared" si="24"/>
        <v>-2.5953451332370134</v>
      </c>
      <c r="D384">
        <f xml:space="preserve"> POWER('Input-Graph'!$K$16,1.5) * EXP(J384/(2*'Input-Graph'!$K$16)) / (A384*SQRT(2*PI()))</f>
        <v>2.7810382214039171</v>
      </c>
      <c r="E384">
        <f t="shared" si="25"/>
        <v>0.18569308816690366</v>
      </c>
      <c r="F384" s="7">
        <f xml:space="preserve"> I384 * NORMDIST(-I384*SQRT(A384)/'Input-Graph'!$K$16,0,1,1)</f>
        <v>1.9908773070138504</v>
      </c>
      <c r="G384" s="7">
        <f xml:space="preserve"> - (  'Input-Graph'!$K$16*EXP(Intermediate!J384*Intermediate!A384/(2*'Input-Graph'!$K$16*'Input-Graph'!$K$16)  )/SQRT(2*PI()*Intermediate!A384)  )</f>
        <v>-2.3633484421733368</v>
      </c>
      <c r="H384">
        <f t="shared" si="26"/>
        <v>0.16115428053292913</v>
      </c>
      <c r="I384">
        <f>'Input-Graph'!$K$15 - 'Input-Graph'!$N$16/Intermediate!K384</f>
        <v>86.850500000000011</v>
      </c>
      <c r="J384">
        <f t="shared" si="23"/>
        <v>-7543.0093502500022</v>
      </c>
      <c r="K384">
        <f>('Input-Graph'!$N$6 - ((2*'Input-Graph'!A384/'Input-Graph'!$N$8) + 'Input-Graph'!$N$9))*'Input-Graph'!$N$7</f>
        <v>1499234</v>
      </c>
    </row>
    <row r="385" spans="1:11">
      <c r="A385" s="5">
        <f xml:space="preserve"> 'Input-Graph'!$K$16 + 'Input-Graph'!$K$22/'Input-Graph'!A385</f>
        <v>2394.0621094936146</v>
      </c>
      <c r="B385">
        <f xml:space="preserve"> SQRT('Input-Graph'!$K$16/(2*PI())) * 'Input-Graph'!$K$22 * EXP(J385/(2*'Input-Graph'!$K$16)) / ('Input-Graph'!A385*A385)</f>
        <v>0.34712677322678409</v>
      </c>
      <c r="C385">
        <f t="shared" si="24"/>
        <v>-2.5953451332370134</v>
      </c>
      <c r="D385">
        <f xml:space="preserve"> POWER('Input-Graph'!$K$16,1.5) * EXP(J385/(2*'Input-Graph'!$K$16)) / (A385*SQRT(2*PI()))</f>
        <v>2.7818437757026451</v>
      </c>
      <c r="E385">
        <f t="shared" si="25"/>
        <v>0.18649864246563164</v>
      </c>
      <c r="F385" s="7">
        <f xml:space="preserve"> I385 * NORMDIST(-I385*SQRT(A385)/'Input-Graph'!$K$16,0,1,1)</f>
        <v>1.992242170280762</v>
      </c>
      <c r="G385" s="7">
        <f xml:space="preserve"> - (  'Input-Graph'!$K$16*EXP(Intermediate!J385*Intermediate!A385/(2*'Input-Graph'!$K$16*'Input-Graph'!$K$16)  )/SQRT(2*PI()*Intermediate!A385)  )</f>
        <v>-2.365055662708365</v>
      </c>
      <c r="H385">
        <f t="shared" si="26"/>
        <v>0.16081192326481286</v>
      </c>
      <c r="I385">
        <f>'Input-Graph'!$K$15 - 'Input-Graph'!$N$16/Intermediate!K385</f>
        <v>86.850500000000011</v>
      </c>
      <c r="J385">
        <f t="shared" si="23"/>
        <v>-7543.0093502500022</v>
      </c>
      <c r="K385">
        <f>('Input-Graph'!$N$6 - ((2*'Input-Graph'!A385/'Input-Graph'!$N$8) + 'Input-Graph'!$N$9))*'Input-Graph'!$N$7</f>
        <v>1499232</v>
      </c>
    </row>
    <row r="386" spans="1:11">
      <c r="A386" s="5">
        <f xml:space="preserve"> 'Input-Graph'!$K$16 + 'Input-Graph'!$K$22/'Input-Graph'!A386</f>
        <v>2393.3722489290021</v>
      </c>
      <c r="B386">
        <f xml:space="preserve"> SQRT('Input-Graph'!$K$16/(2*PI())) * 'Input-Graph'!$K$22 * EXP(J386/(2*'Input-Graph'!$K$16)) / ('Input-Graph'!A386*A386)</f>
        <v>0.34632494044935935</v>
      </c>
      <c r="C386">
        <f t="shared" si="24"/>
        <v>-2.5953451332370134</v>
      </c>
      <c r="D386">
        <f xml:space="preserve"> POWER('Input-Graph'!$K$16,1.5) * EXP(J386/(2*'Input-Graph'!$K$16)) / (A386*SQRT(2*PI()))</f>
        <v>2.7826456084800699</v>
      </c>
      <c r="E386">
        <f t="shared" si="25"/>
        <v>0.18730047524305649</v>
      </c>
      <c r="F386" s="7">
        <f xml:space="preserve"> I386 * NORMDIST(-I386*SQRT(A386)/'Input-Graph'!$K$16,0,1,1)</f>
        <v>1.9936009216477926</v>
      </c>
      <c r="G386" s="7">
        <f xml:space="preserve"> - (  'Input-Graph'!$K$16*EXP(Intermediate!J386*Intermediate!A386/(2*'Input-Graph'!$K$16*'Input-Graph'!$K$16)  )/SQRT(2*PI()*Intermediate!A386)  )</f>
        <v>-2.3667553367378042</v>
      </c>
      <c r="H386">
        <f t="shared" si="26"/>
        <v>0.16047100060240416</v>
      </c>
      <c r="I386">
        <f>'Input-Graph'!$K$15 - 'Input-Graph'!$N$16/Intermediate!K386</f>
        <v>86.850500000000011</v>
      </c>
      <c r="J386">
        <f t="shared" si="23"/>
        <v>-7543.0093502500022</v>
      </c>
      <c r="K386">
        <f>('Input-Graph'!$N$6 - ((2*'Input-Graph'!A386/'Input-Graph'!$N$8) + 'Input-Graph'!$N$9))*'Input-Graph'!$N$7</f>
        <v>1499230</v>
      </c>
    </row>
    <row r="387" spans="1:11">
      <c r="A387" s="5">
        <f xml:space="preserve"> 'Input-Graph'!$K$16 + 'Input-Graph'!$K$22/'Input-Graph'!A387</f>
        <v>2392.6859627714603</v>
      </c>
      <c r="B387">
        <f xml:space="preserve"> SQRT('Input-Graph'!$K$16/(2*PI())) * 'Input-Graph'!$K$22 * EXP(J387/(2*'Input-Graph'!$K$16)) / ('Input-Graph'!A387*A387)</f>
        <v>0.34552680346349562</v>
      </c>
      <c r="C387">
        <f t="shared" si="24"/>
        <v>-2.5953451332370134</v>
      </c>
      <c r="D387">
        <f xml:space="preserve"> POWER('Input-Graph'!$K$16,1.5) * EXP(J387/(2*'Input-Graph'!$K$16)) / (A387*SQRT(2*PI()))</f>
        <v>2.7834437454659335</v>
      </c>
      <c r="E387">
        <f t="shared" si="25"/>
        <v>0.1880986122289201</v>
      </c>
      <c r="F387" s="7">
        <f xml:space="preserve"> I387 * NORMDIST(-I387*SQRT(A387)/'Input-Graph'!$K$16,0,1,1)</f>
        <v>1.9949536017849929</v>
      </c>
      <c r="G387" s="7">
        <f xml:space="preserve"> - (  'Input-Graph'!$K$16*EXP(Intermediate!J387*Intermediate!A387/(2*'Input-Graph'!$K$16*'Input-Graph'!$K$16)  )/SQRT(2*PI()*Intermediate!A387)  )</f>
        <v>-2.3684475138006365</v>
      </c>
      <c r="H387">
        <f t="shared" si="26"/>
        <v>0.16013150367677209</v>
      </c>
      <c r="I387">
        <f>'Input-Graph'!$K$15 - 'Input-Graph'!$N$16/Intermediate!K387</f>
        <v>86.850500000000011</v>
      </c>
      <c r="J387">
        <f t="shared" ref="J387:J450" si="27" xml:space="preserve"> -I387*I387</f>
        <v>-7543.0093502500022</v>
      </c>
      <c r="K387">
        <f>('Input-Graph'!$N$6 - ((2*'Input-Graph'!A387/'Input-Graph'!$N$8) + 'Input-Graph'!$N$9))*'Input-Graph'!$N$7</f>
        <v>1499228</v>
      </c>
    </row>
    <row r="388" spans="1:11">
      <c r="A388" s="5">
        <f xml:space="preserve"> 'Input-Graph'!$K$16 + 'Input-Graph'!$K$22/'Input-Graph'!A388</f>
        <v>2392.0032233124066</v>
      </c>
      <c r="B388">
        <f xml:space="preserve"> SQRT('Input-Graph'!$K$16/(2*PI())) * 'Input-Graph'!$K$22 * EXP(J388/(2*'Input-Graph'!$K$16)) / ('Input-Graph'!A388*A388)</f>
        <v>0.34473233677609161</v>
      </c>
      <c r="C388">
        <f t="shared" si="24"/>
        <v>-2.5953451332370134</v>
      </c>
      <c r="D388">
        <f xml:space="preserve"> POWER('Input-Graph'!$K$16,1.5) * EXP(J388/(2*'Input-Graph'!$K$16)) / (A388*SQRT(2*PI()))</f>
        <v>2.7842382121533378</v>
      </c>
      <c r="E388">
        <f t="shared" si="25"/>
        <v>0.18889307891632434</v>
      </c>
      <c r="F388" s="7">
        <f xml:space="preserve"> I388 * NORMDIST(-I388*SQRT(A388)/'Input-Graph'!$K$16,0,1,1)</f>
        <v>1.9963002510052228</v>
      </c>
      <c r="G388" s="7">
        <f xml:space="preserve"> - (  'Input-Graph'!$K$16*EXP(Intermediate!J388*Intermediate!A388/(2*'Input-Graph'!$K$16*'Input-Graph'!$K$16)  )/SQRT(2*PI()*Intermediate!A388)  )</f>
        <v>-2.3701322430072063</v>
      </c>
      <c r="H388">
        <f t="shared" si="26"/>
        <v>0.15979342369043259</v>
      </c>
      <c r="I388">
        <f>'Input-Graph'!$K$15 - 'Input-Graph'!$N$16/Intermediate!K388</f>
        <v>86.850500000000011</v>
      </c>
      <c r="J388">
        <f t="shared" si="27"/>
        <v>-7543.0093502500022</v>
      </c>
      <c r="K388">
        <f>('Input-Graph'!$N$6 - ((2*'Input-Graph'!A388/'Input-Graph'!$N$8) + 'Input-Graph'!$N$9))*'Input-Graph'!$N$7</f>
        <v>1499226</v>
      </c>
    </row>
    <row r="389" spans="1:11">
      <c r="A389" s="5">
        <f xml:space="preserve"> 'Input-Graph'!$K$16 + 'Input-Graph'!$K$22/'Input-Graph'!A389</f>
        <v>2391.3240031289156</v>
      </c>
      <c r="B389">
        <f xml:space="preserve"> SQRT('Input-Graph'!$K$16/(2*PI())) * 'Input-Graph'!$K$22 * EXP(J389/(2*'Input-Graph'!$K$16)) / ('Input-Graph'!A389*A389)</f>
        <v>0.34394151512797211</v>
      </c>
      <c r="C389">
        <f t="shared" si="24"/>
        <v>-2.5953451332370134</v>
      </c>
      <c r="D389">
        <f xml:space="preserve"> POWER('Input-Graph'!$K$16,1.5) * EXP(J389/(2*'Input-Graph'!$K$16)) / (A389*SQRT(2*PI()))</f>
        <v>2.7850290338014569</v>
      </c>
      <c r="E389">
        <f t="shared" si="25"/>
        <v>0.18968390056444351</v>
      </c>
      <c r="F389" s="7">
        <f xml:space="preserve"> I389 * NORMDIST(-I389*SQRT(A389)/'Input-Graph'!$K$16,0,1,1)</f>
        <v>1.997640909268326</v>
      </c>
      <c r="G389" s="7">
        <f xml:space="preserve"> - (  'Input-Graph'!$K$16*EXP(Intermediate!J389*Intermediate!A389/(2*'Input-Graph'!$K$16*'Input-Graph'!$K$16)  )/SQRT(2*PI()*Intermediate!A389)  )</f>
        <v>-2.3718095730437789</v>
      </c>
      <c r="H389">
        <f t="shared" si="26"/>
        <v>0.15945675191696251</v>
      </c>
      <c r="I389">
        <f>'Input-Graph'!$K$15 - 'Input-Graph'!$N$16/Intermediate!K389</f>
        <v>86.850500000000011</v>
      </c>
      <c r="J389">
        <f t="shared" si="27"/>
        <v>-7543.0093502500022</v>
      </c>
      <c r="K389">
        <f>('Input-Graph'!$N$6 - ((2*'Input-Graph'!A389/'Input-Graph'!$N$8) + 'Input-Graph'!$N$9))*'Input-Graph'!$N$7</f>
        <v>1499224</v>
      </c>
    </row>
    <row r="390" spans="1:11">
      <c r="A390" s="5">
        <f xml:space="preserve"> 'Input-Graph'!$K$16 + 'Input-Graph'!$K$22/'Input-Graph'!A390</f>
        <v>2390.6482750800437</v>
      </c>
      <c r="B390">
        <f xml:space="preserve"> SQRT('Input-Graph'!$K$16/(2*PI())) * 'Input-Graph'!$K$22 * EXP(J390/(2*'Input-Graph'!$K$16)) / ('Input-Graph'!A390*A390)</f>
        <v>0.34315431349121156</v>
      </c>
      <c r="C390">
        <f t="shared" si="24"/>
        <v>-2.5953451332370134</v>
      </c>
      <c r="D390">
        <f xml:space="preserve"> POWER('Input-Graph'!$K$16,1.5) * EXP(J390/(2*'Input-Graph'!$K$16)) / (A390*SQRT(2*PI()))</f>
        <v>2.7858162354382174</v>
      </c>
      <c r="E390">
        <f t="shared" si="25"/>
        <v>0.190471102201204</v>
      </c>
      <c r="F390" s="7">
        <f xml:space="preserve"> I390 * NORMDIST(-I390*SQRT(A390)/'Input-Graph'!$K$16,0,1,1)</f>
        <v>1.9989756161847465</v>
      </c>
      <c r="G390" s="7">
        <f xml:space="preserve"> - (  'Input-Graph'!$K$16*EXP(Intermediate!J390*Intermediate!A390/(2*'Input-Graph'!$K$16*'Input-Graph'!$K$16)  )/SQRT(2*PI()*Intermediate!A390)  )</f>
        <v>-2.3734795521770691</v>
      </c>
      <c r="H390">
        <f t="shared" si="26"/>
        <v>0.15912147970009283</v>
      </c>
      <c r="I390">
        <f>'Input-Graph'!$K$15 - 'Input-Graph'!$N$16/Intermediate!K390</f>
        <v>86.850500000000011</v>
      </c>
      <c r="J390">
        <f t="shared" si="27"/>
        <v>-7543.0093502500022</v>
      </c>
      <c r="K390">
        <f>('Input-Graph'!$N$6 - ((2*'Input-Graph'!A390/'Input-Graph'!$N$8) + 'Input-Graph'!$N$9))*'Input-Graph'!$N$7</f>
        <v>1499222</v>
      </c>
    </row>
    <row r="391" spans="1:11">
      <c r="A391" s="5">
        <f xml:space="preserve"> 'Input-Graph'!$K$16 + 'Input-Graph'!$K$22/'Input-Graph'!A391</f>
        <v>2389.9760123032174</v>
      </c>
      <c r="B391">
        <f xml:space="preserve"> SQRT('Input-Graph'!$K$16/(2*PI())) * 'Input-Graph'!$K$22 * EXP(J391/(2*'Input-Graph'!$K$16)) / ('Input-Graph'!A391*A391)</f>
        <v>0.34237070706649325</v>
      </c>
      <c r="C391">
        <f t="shared" si="24"/>
        <v>-2.5953451332370134</v>
      </c>
      <c r="D391">
        <f xml:space="preserve"> POWER('Input-Graph'!$K$16,1.5) * EXP(J391/(2*'Input-Graph'!$K$16)) / (A391*SQRT(2*PI()))</f>
        <v>2.7865998418629356</v>
      </c>
      <c r="E391">
        <f t="shared" si="25"/>
        <v>0.1912547086259222</v>
      </c>
      <c r="F391" s="7">
        <f xml:space="preserve"> I391 * NORMDIST(-I391*SQRT(A391)/'Input-Graph'!$K$16,0,1,1)</f>
        <v>2.0003044110194046</v>
      </c>
      <c r="G391" s="7">
        <f xml:space="preserve"> - (  'Input-Graph'!$K$16*EXP(Intermediate!J391*Intermediate!A391/(2*'Input-Graph'!$K$16*'Input-Graph'!$K$16)  )/SQRT(2*PI()*Intermediate!A391)  )</f>
        <v>-2.3751422282586936</v>
      </c>
      <c r="H391">
        <f t="shared" si="26"/>
        <v>0.1587875984531264</v>
      </c>
      <c r="I391">
        <f>'Input-Graph'!$K$15 - 'Input-Graph'!$N$16/Intermediate!K391</f>
        <v>86.850500000000011</v>
      </c>
      <c r="J391">
        <f t="shared" si="27"/>
        <v>-7543.0093502500022</v>
      </c>
      <c r="K391">
        <f>('Input-Graph'!$N$6 - ((2*'Input-Graph'!A391/'Input-Graph'!$N$8) + 'Input-Graph'!$N$9))*'Input-Graph'!$N$7</f>
        <v>1499220</v>
      </c>
    </row>
    <row r="392" spans="1:11">
      <c r="A392" s="5">
        <f xml:space="preserve"> 'Input-Graph'!$K$16 + 'Input-Graph'!$K$22/'Input-Graph'!A392</f>
        <v>2389.3071882106715</v>
      </c>
      <c r="B392">
        <f xml:space="preserve"> SQRT('Input-Graph'!$K$16/(2*PI())) * 'Input-Graph'!$K$22 * EXP(J392/(2*'Input-Graph'!$K$16)) / ('Input-Graph'!A392*A392)</f>
        <v>0.34159067128050541</v>
      </c>
      <c r="C392">
        <f t="shared" si="24"/>
        <v>-2.5953451332370134</v>
      </c>
      <c r="D392">
        <f xml:space="preserve"> POWER('Input-Graph'!$K$16,1.5) * EXP(J392/(2*'Input-Graph'!$K$16)) / (A392*SQRT(2*PI()))</f>
        <v>2.7873798776489238</v>
      </c>
      <c r="E392">
        <f t="shared" si="25"/>
        <v>0.19203474441191037</v>
      </c>
      <c r="F392" s="7">
        <f xml:space="preserve"> I392 * NORMDIST(-I392*SQRT(A392)/'Input-Graph'!$K$16,0,1,1)</f>
        <v>2.0016273326953709</v>
      </c>
      <c r="G392" s="7">
        <f xml:space="preserve"> - (  'Input-Graph'!$K$16*EXP(Intermediate!J392*Intermediate!A392/(2*'Input-Graph'!$K$16*'Input-Graph'!$K$16)  )/SQRT(2*PI()*Intermediate!A392)  )</f>
        <v>-2.3767976487295801</v>
      </c>
      <c r="H392">
        <f t="shared" si="26"/>
        <v>0.15845509965820659</v>
      </c>
      <c r="I392">
        <f>'Input-Graph'!$K$15 - 'Input-Graph'!$N$16/Intermediate!K392</f>
        <v>86.850500000000011</v>
      </c>
      <c r="J392">
        <f t="shared" si="27"/>
        <v>-7543.0093502500022</v>
      </c>
      <c r="K392">
        <f>('Input-Graph'!$N$6 - ((2*'Input-Graph'!A392/'Input-Graph'!$N$8) + 'Input-Graph'!$N$9))*'Input-Graph'!$N$7</f>
        <v>1499218</v>
      </c>
    </row>
    <row r="393" spans="1:11">
      <c r="A393" s="5">
        <f xml:space="preserve"> 'Input-Graph'!$K$16 + 'Input-Graph'!$K$22/'Input-Graph'!A393</f>
        <v>2388.6417764859452</v>
      </c>
      <c r="B393">
        <f xml:space="preserve"> SQRT('Input-Graph'!$K$16/(2*PI())) * 'Input-Graph'!$K$22 * EXP(J393/(2*'Input-Graph'!$K$16)) / ('Input-Graph'!A393*A393)</f>
        <v>0.34081418178337219</v>
      </c>
      <c r="C393">
        <f t="shared" si="24"/>
        <v>-2.5953451332370134</v>
      </c>
      <c r="D393">
        <f xml:space="preserve"> POWER('Input-Graph'!$K$16,1.5) * EXP(J393/(2*'Input-Graph'!$K$16)) / (A393*SQRT(2*PI()))</f>
        <v>2.7881563671460565</v>
      </c>
      <c r="E393">
        <f t="shared" si="25"/>
        <v>0.19281123390904309</v>
      </c>
      <c r="F393" s="7">
        <f xml:space="preserve"> I393 * NORMDIST(-I393*SQRT(A393)/'Input-Graph'!$K$16,0,1,1)</f>
        <v>2.0029444197975583</v>
      </c>
      <c r="G393" s="7">
        <f xml:space="preserve"> - (  'Input-Graph'!$K$16*EXP(Intermediate!J393*Intermediate!A393/(2*'Input-Graph'!$K$16*'Input-Graph'!$K$16)  )/SQRT(2*PI()*Intermediate!A393)  )</f>
        <v>-2.3784458606243093</v>
      </c>
      <c r="H393">
        <f t="shared" si="26"/>
        <v>0.15812397486566443</v>
      </c>
      <c r="I393">
        <f>'Input-Graph'!$K$15 - 'Input-Graph'!$N$16/Intermediate!K393</f>
        <v>86.850500000000011</v>
      </c>
      <c r="J393">
        <f t="shared" si="27"/>
        <v>-7543.0093502500022</v>
      </c>
      <c r="K393">
        <f>('Input-Graph'!$N$6 - ((2*'Input-Graph'!A393/'Input-Graph'!$N$8) + 'Input-Graph'!$N$9))*'Input-Graph'!$N$7</f>
        <v>1499216</v>
      </c>
    </row>
    <row r="394" spans="1:11">
      <c r="A394" s="5">
        <f xml:space="preserve"> 'Input-Graph'!$K$16 + 'Input-Graph'!$K$22/'Input-Graph'!A394</f>
        <v>2387.9797510804283</v>
      </c>
      <c r="B394">
        <f xml:space="preserve"> SQRT('Input-Graph'!$K$16/(2*PI())) * 'Input-Graph'!$K$22 * EXP(J394/(2*'Input-Graph'!$K$16)) / ('Input-Graph'!A394*A394)</f>
        <v>0.34004121444612018</v>
      </c>
      <c r="C394">
        <f t="shared" si="24"/>
        <v>-2.5953451332370134</v>
      </c>
      <c r="D394">
        <f xml:space="preserve"> POWER('Input-Graph'!$K$16,1.5) * EXP(J394/(2*'Input-Graph'!$K$16)) / (A394*SQRT(2*PI()))</f>
        <v>2.7889293344833086</v>
      </c>
      <c r="E394">
        <f t="shared" si="25"/>
        <v>0.19358420124629516</v>
      </c>
      <c r="F394" s="7">
        <f xml:space="preserve"> I394 * NORMDIST(-I394*SQRT(A394)/'Input-Graph'!$K$16,0,1,1)</f>
        <v>2.0042557105763494</v>
      </c>
      <c r="G394" s="7">
        <f xml:space="preserve"> - (  'Input-Graph'!$K$16*EXP(Intermediate!J394*Intermediate!A394/(2*'Input-Graph'!$K$16*'Input-Graph'!$K$16)  )/SQRT(2*PI()*Intermediate!A394)  )</f>
        <v>-2.3800869105754199</v>
      </c>
      <c r="H394">
        <f t="shared" si="26"/>
        <v>0.15779421569334495</v>
      </c>
      <c r="I394">
        <f>'Input-Graph'!$K$15 - 'Input-Graph'!$N$16/Intermediate!K394</f>
        <v>86.850500000000011</v>
      </c>
      <c r="J394">
        <f t="shared" si="27"/>
        <v>-7543.0093502500022</v>
      </c>
      <c r="K394">
        <f>('Input-Graph'!$N$6 - ((2*'Input-Graph'!A394/'Input-Graph'!$N$8) + 'Input-Graph'!$N$9))*'Input-Graph'!$N$7</f>
        <v>1499214</v>
      </c>
    </row>
    <row r="395" spans="1:11">
      <c r="A395" s="5">
        <f xml:space="preserve"> 'Input-Graph'!$K$16 + 'Input-Graph'!$K$22/'Input-Graph'!A395</f>
        <v>2387.3210862099645</v>
      </c>
      <c r="B395">
        <f xml:space="preserve"> SQRT('Input-Graph'!$K$16/(2*PI())) * 'Input-Graph'!$K$22 * EXP(J395/(2*'Input-Graph'!$K$16)) / ('Input-Graph'!A395*A395)</f>
        <v>0.33927174535817878</v>
      </c>
      <c r="C395">
        <f t="shared" si="24"/>
        <v>-2.5953451332370134</v>
      </c>
      <c r="D395">
        <f xml:space="preserve"> POWER('Input-Graph'!$K$16,1.5) * EXP(J395/(2*'Input-Graph'!$K$16)) / (A395*SQRT(2*PI()))</f>
        <v>2.7896988035712504</v>
      </c>
      <c r="E395">
        <f t="shared" si="25"/>
        <v>0.19435367033423701</v>
      </c>
      <c r="F395" s="7">
        <f xml:space="preserve"> I395 * NORMDIST(-I395*SQRT(A395)/'Input-Graph'!$K$16,0,1,1)</f>
        <v>2.0055612429511713</v>
      </c>
      <c r="G395" s="7">
        <f xml:space="preserve"> - (  'Input-Graph'!$K$16*EXP(Intermediate!J395*Intermediate!A395/(2*'Input-Graph'!$K$16*'Input-Graph'!$K$16)  )/SQRT(2*PI()*Intermediate!A395)  )</f>
        <v>-2.3817208448176399</v>
      </c>
      <c r="H395">
        <f t="shared" si="26"/>
        <v>0.15746581382594727</v>
      </c>
      <c r="I395">
        <f>'Input-Graph'!$K$15 - 'Input-Graph'!$N$16/Intermediate!K395</f>
        <v>86.850500000000011</v>
      </c>
      <c r="J395">
        <f t="shared" si="27"/>
        <v>-7543.0093502500022</v>
      </c>
      <c r="K395">
        <f>('Input-Graph'!$N$6 - ((2*'Input-Graph'!A395/'Input-Graph'!$N$8) + 'Input-Graph'!$N$9))*'Input-Graph'!$N$7</f>
        <v>1499212</v>
      </c>
    </row>
    <row r="396" spans="1:11">
      <c r="A396" s="5">
        <f xml:space="preserve"> 'Input-Graph'!$K$16 + 'Input-Graph'!$K$22/'Input-Graph'!A396</f>
        <v>2386.6657563515037</v>
      </c>
      <c r="B396">
        <f xml:space="preserve"> SQRT('Input-Graph'!$K$16/(2*PI())) * 'Input-Graph'!$K$22 * EXP(J396/(2*'Input-Graph'!$K$16)) / ('Input-Graph'!A396*A396)</f>
        <v>0.33850575082491474</v>
      </c>
      <c r="C396">
        <f t="shared" si="24"/>
        <v>-2.5953451332370134</v>
      </c>
      <c r="D396">
        <f xml:space="preserve"> POWER('Input-Graph'!$K$16,1.5) * EXP(J396/(2*'Input-Graph'!$K$16)) / (A396*SQRT(2*PI()))</f>
        <v>2.7904647981045141</v>
      </c>
      <c r="E396">
        <f t="shared" si="25"/>
        <v>0.19511966486750065</v>
      </c>
      <c r="F396" s="7">
        <f xml:space="preserve"> I396 * NORMDIST(-I396*SQRT(A396)/'Input-Graph'!$K$16,0,1,1)</f>
        <v>2.0068610545140562</v>
      </c>
      <c r="G396" s="7">
        <f xml:space="preserve"> - (  'Input-Graph'!$K$16*EXP(Intermediate!J396*Intermediate!A396/(2*'Input-Graph'!$K$16*'Input-Graph'!$K$16)  )/SQRT(2*PI()*Intermediate!A396)  )</f>
        <v>-2.3833477091920732</v>
      </c>
      <c r="H396">
        <f t="shared" si="26"/>
        <v>0.15713876101439839</v>
      </c>
      <c r="I396">
        <f>'Input-Graph'!$K$15 - 'Input-Graph'!$N$16/Intermediate!K396</f>
        <v>86.850500000000011</v>
      </c>
      <c r="J396">
        <f t="shared" si="27"/>
        <v>-7543.0093502500022</v>
      </c>
      <c r="K396">
        <f>('Input-Graph'!$N$6 - ((2*'Input-Graph'!A396/'Input-Graph'!$N$8) + 'Input-Graph'!$N$9))*'Input-Graph'!$N$7</f>
        <v>1499210</v>
      </c>
    </row>
    <row r="397" spans="1:11">
      <c r="A397" s="5">
        <f xml:space="preserve"> 'Input-Graph'!$K$16 + 'Input-Graph'!$K$22/'Input-Graph'!A397</f>
        <v>2386.0137362398023</v>
      </c>
      <c r="B397">
        <f xml:space="preserve"> SQRT('Input-Graph'!$K$16/(2*PI())) * 'Input-Graph'!$K$22 * EXP(J397/(2*'Input-Graph'!$K$16)) / ('Input-Graph'!A397*A397)</f>
        <v>0.33774320736520025</v>
      </c>
      <c r="C397">
        <f t="shared" si="24"/>
        <v>-2.5953451332370134</v>
      </c>
      <c r="D397">
        <f xml:space="preserve"> POWER('Input-Graph'!$K$16,1.5) * EXP(J397/(2*'Input-Graph'!$K$16)) / (A397*SQRT(2*PI()))</f>
        <v>2.7912273415642286</v>
      </c>
      <c r="E397">
        <f t="shared" si="25"/>
        <v>0.19588220832721515</v>
      </c>
      <c r="F397" s="7">
        <f xml:space="preserve"> I397 * NORMDIST(-I397*SQRT(A397)/'Input-Graph'!$K$16,0,1,1)</f>
        <v>2.0081551825331108</v>
      </c>
      <c r="G397" s="7">
        <f xml:space="preserve"> - (  'Input-Graph'!$K$16*EXP(Intermediate!J397*Intermediate!A397/(2*'Input-Graph'!$K$16*'Input-Graph'!$K$16)  )/SQRT(2*PI()*Intermediate!A397)  )</f>
        <v>-2.3849675491503448</v>
      </c>
      <c r="H397">
        <f t="shared" si="26"/>
        <v>0.15681304907518134</v>
      </c>
      <c r="I397">
        <f>'Input-Graph'!$K$15 - 'Input-Graph'!$N$16/Intermediate!K397</f>
        <v>86.850500000000011</v>
      </c>
      <c r="J397">
        <f t="shared" si="27"/>
        <v>-7543.0093502500022</v>
      </c>
      <c r="K397">
        <f>('Input-Graph'!$N$6 - ((2*'Input-Graph'!A397/'Input-Graph'!$N$8) + 'Input-Graph'!$N$9))*'Input-Graph'!$N$7</f>
        <v>1499208</v>
      </c>
    </row>
    <row r="398" spans="1:11">
      <c r="A398" s="5">
        <f xml:space="preserve"> 'Input-Graph'!$K$16 + 'Input-Graph'!$K$22/'Input-Graph'!A398</f>
        <v>2385.3650008641798</v>
      </c>
      <c r="B398">
        <f xml:space="preserve"> SQRT('Input-Graph'!$K$16/(2*PI())) * 'Input-Graph'!$K$22 * EXP(J398/(2*'Input-Graph'!$K$16)) / ('Input-Graph'!A398*A398)</f>
        <v>0.33698409170901333</v>
      </c>
      <c r="C398">
        <f t="shared" si="24"/>
        <v>-2.5953451332370134</v>
      </c>
      <c r="D398">
        <f xml:space="preserve"> POWER('Input-Graph'!$K$16,1.5) * EXP(J398/(2*'Input-Graph'!$K$16)) / (A398*SQRT(2*PI()))</f>
        <v>2.7919864572204163</v>
      </c>
      <c r="E398">
        <f t="shared" si="25"/>
        <v>0.19664132398340284</v>
      </c>
      <c r="F398" s="7">
        <f xml:space="preserve"> I398 * NORMDIST(-I398*SQRT(A398)/'Input-Graph'!$K$16,0,1,1)</f>
        <v>2.0094436639559885</v>
      </c>
      <c r="G398" s="7">
        <f xml:space="preserve"> - (  'Input-Graph'!$K$16*EXP(Intermediate!J398*Intermediate!A398/(2*'Input-Graph'!$K$16*'Input-Graph'!$K$16)  )/SQRT(2*PI()*Intermediate!A398)  )</f>
        <v>-2.3865804097586767</v>
      </c>
      <c r="H398">
        <f t="shared" si="26"/>
        <v>0.15648866988972809</v>
      </c>
      <c r="I398">
        <f>'Input-Graph'!$K$15 - 'Input-Graph'!$N$16/Intermediate!K398</f>
        <v>86.850500000000011</v>
      </c>
      <c r="J398">
        <f t="shared" si="27"/>
        <v>-7543.0093502500022</v>
      </c>
      <c r="K398">
        <f>('Input-Graph'!$N$6 - ((2*'Input-Graph'!A398/'Input-Graph'!$N$8) + 'Input-Graph'!$N$9))*'Input-Graph'!$N$7</f>
        <v>1499206</v>
      </c>
    </row>
    <row r="399" spans="1:11">
      <c r="A399" s="5">
        <f xml:space="preserve"> 'Input-Graph'!$K$16 + 'Input-Graph'!$K$22/'Input-Graph'!A399</f>
        <v>2384.7195254653197</v>
      </c>
      <c r="B399">
        <f xml:space="preserve"> SQRT('Input-Graph'!$K$16/(2*PI())) * 'Input-Graph'!$K$22 * EXP(J399/(2*'Input-Graph'!$K$16)) / ('Input-Graph'!A399*A399)</f>
        <v>0.33622838079507045</v>
      </c>
      <c r="C399">
        <f t="shared" si="24"/>
        <v>-2.5953451332370134</v>
      </c>
      <c r="D399">
        <f xml:space="preserve"> POWER('Input-Graph'!$K$16,1.5) * EXP(J399/(2*'Input-Graph'!$K$16)) / (A399*SQRT(2*PI()))</f>
        <v>2.7927421681343585</v>
      </c>
      <c r="E399">
        <f t="shared" si="25"/>
        <v>0.19739703489734506</v>
      </c>
      <c r="F399" s="7">
        <f xml:space="preserve"> I399 * NORMDIST(-I399*SQRT(A399)/'Input-Graph'!$K$16,0,1,1)</f>
        <v>2.0107265354132733</v>
      </c>
      <c r="G399" s="7">
        <f xml:space="preserve"> - (  'Input-Graph'!$K$16*EXP(Intermediate!J399*Intermediate!A399/(2*'Input-Graph'!$K$16*'Input-Graph'!$K$16)  )/SQRT(2*PI()*Intermediate!A399)  )</f>
        <v>-2.3881863357019237</v>
      </c>
      <c r="H399">
        <f t="shared" si="26"/>
        <v>0.15616561540376495</v>
      </c>
      <c r="I399">
        <f>'Input-Graph'!$K$15 - 'Input-Graph'!$N$16/Intermediate!K399</f>
        <v>86.850500000000011</v>
      </c>
      <c r="J399">
        <f t="shared" si="27"/>
        <v>-7543.0093502500022</v>
      </c>
      <c r="K399">
        <f>('Input-Graph'!$N$6 - ((2*'Input-Graph'!A399/'Input-Graph'!$N$8) + 'Input-Graph'!$N$9))*'Input-Graph'!$N$7</f>
        <v>1499204</v>
      </c>
    </row>
    <row r="400" spans="1:11">
      <c r="A400" s="5">
        <f xml:space="preserve"> 'Input-Graph'!$K$16 + 'Input-Graph'!$K$22/'Input-Graph'!A400</f>
        <v>2384.0772855321179</v>
      </c>
      <c r="B400">
        <f xml:space="preserve"> SQRT('Input-Graph'!$K$16/(2*PI())) * 'Input-Graph'!$K$22 * EXP(J400/(2*'Input-Graph'!$K$16)) / ('Input-Graph'!A400*A400)</f>
        <v>0.33547605176849188</v>
      </c>
      <c r="C400">
        <f t="shared" si="24"/>
        <v>-2.5953451332370134</v>
      </c>
      <c r="D400">
        <f xml:space="preserve"> POWER('Input-Graph'!$K$16,1.5) * EXP(J400/(2*'Input-Graph'!$K$16)) / (A400*SQRT(2*PI()))</f>
        <v>2.7934944971609372</v>
      </c>
      <c r="E400">
        <f t="shared" si="25"/>
        <v>0.19814936392392379</v>
      </c>
      <c r="F400" s="7">
        <f xml:space="preserve"> I400 * NORMDIST(-I400*SQRT(A400)/'Input-Graph'!$K$16,0,1,1)</f>
        <v>2.0120038332218257</v>
      </c>
      <c r="G400" s="7">
        <f xml:space="preserve"> - (  'Input-Graph'!$K$16*EXP(Intermediate!J400*Intermediate!A400/(2*'Input-Graph'!$K$16*'Input-Graph'!$K$16)  )/SQRT(2*PI()*Intermediate!A400)  )</f>
        <v>-2.389785371287561</v>
      </c>
      <c r="H400">
        <f t="shared" si="26"/>
        <v>0.15584387762668017</v>
      </c>
      <c r="I400">
        <f>'Input-Graph'!$K$15 - 'Input-Graph'!$N$16/Intermediate!K400</f>
        <v>86.850500000000011</v>
      </c>
      <c r="J400">
        <f t="shared" si="27"/>
        <v>-7543.0093502500022</v>
      </c>
      <c r="K400">
        <f>('Input-Graph'!$N$6 - ((2*'Input-Graph'!A400/'Input-Graph'!$N$8) + 'Input-Graph'!$N$9))*'Input-Graph'!$N$7</f>
        <v>1499202</v>
      </c>
    </row>
    <row r="401" spans="1:11">
      <c r="A401" s="5">
        <f xml:space="preserve"> 'Input-Graph'!$K$16 + 'Input-Graph'!$K$22/'Input-Graph'!A401</f>
        <v>2383.4382567985822</v>
      </c>
      <c r="B401">
        <f xml:space="preserve"> SQRT('Input-Graph'!$K$16/(2*PI())) * 'Input-Graph'!$K$22 * EXP(J401/(2*'Input-Graph'!$K$16)) / ('Input-Graph'!A401*A401)</f>
        <v>0.3347270819784971</v>
      </c>
      <c r="C401">
        <f t="shared" si="24"/>
        <v>-2.5953451332370134</v>
      </c>
      <c r="D401">
        <f xml:space="preserve"> POWER('Input-Graph'!$K$16,1.5) * EXP(J401/(2*'Input-Graph'!$K$16)) / (A401*SQRT(2*PI()))</f>
        <v>2.7942434669509324</v>
      </c>
      <c r="E401">
        <f t="shared" si="25"/>
        <v>0.19889833371391896</v>
      </c>
      <c r="F401" s="7">
        <f xml:space="preserve"> I401 * NORMDIST(-I401*SQRT(A401)/'Input-Graph'!$K$16,0,1,1)</f>
        <v>2.0132755933881206</v>
      </c>
      <c r="G401" s="7">
        <f xml:space="preserve"> - (  'Input-Graph'!$K$16*EXP(Intermediate!J401*Intermediate!A401/(2*'Input-Graph'!$K$16*'Input-Graph'!$K$16)  )/SQRT(2*PI()*Intermediate!A401)  )</f>
        <v>-2.3913775604496132</v>
      </c>
      <c r="H401">
        <f t="shared" si="26"/>
        <v>0.15552344863092316</v>
      </c>
      <c r="I401">
        <f>'Input-Graph'!$K$15 - 'Input-Graph'!$N$16/Intermediate!K401</f>
        <v>86.850500000000011</v>
      </c>
      <c r="J401">
        <f t="shared" si="27"/>
        <v>-7543.0093502500022</v>
      </c>
      <c r="K401">
        <f>('Input-Graph'!$N$6 - ((2*'Input-Graph'!A401/'Input-Graph'!$N$8) + 'Input-Graph'!$N$9))*'Input-Graph'!$N$7</f>
        <v>1499200</v>
      </c>
    </row>
    <row r="402" spans="1:11">
      <c r="A402" s="5">
        <f xml:space="preserve"> 'Input-Graph'!$K$16 + 'Input-Graph'!$K$22/'Input-Graph'!A402</f>
        <v>2382.8024152407747</v>
      </c>
      <c r="B402">
        <f xml:space="preserve"> SQRT('Input-Graph'!$K$16/(2*PI())) * 'Input-Graph'!$K$22 * EXP(J402/(2*'Input-Graph'!$K$16)) / ('Input-Graph'!A402*A402)</f>
        <v>0.3339814489761318</v>
      </c>
      <c r="C402">
        <f t="shared" si="24"/>
        <v>-2.5953451332370134</v>
      </c>
      <c r="D402">
        <f xml:space="preserve"> POWER('Input-Graph'!$K$16,1.5) * EXP(J402/(2*'Input-Graph'!$K$16)) / (A402*SQRT(2*PI()))</f>
        <v>2.7949890999532974</v>
      </c>
      <c r="E402">
        <f t="shared" si="25"/>
        <v>0.19964396671628393</v>
      </c>
      <c r="F402" s="7">
        <f xml:space="preserve"> I402 * NORMDIST(-I402*SQRT(A402)/'Input-Graph'!$K$16,0,1,1)</f>
        <v>2.0145418516116185</v>
      </c>
      <c r="G402" s="7">
        <f xml:space="preserve"> - (  'Input-Graph'!$K$16*EXP(Intermediate!J402*Intermediate!A402/(2*'Input-Graph'!$K$16*'Input-Graph'!$K$16)  )/SQRT(2*PI()*Intermediate!A402)  )</f>
        <v>-2.3929629467525455</v>
      </c>
      <c r="H402">
        <f t="shared" si="26"/>
        <v>0.15520432055148881</v>
      </c>
      <c r="I402">
        <f>'Input-Graph'!$K$15 - 'Input-Graph'!$N$16/Intermediate!K402</f>
        <v>86.850500000000011</v>
      </c>
      <c r="J402">
        <f t="shared" si="27"/>
        <v>-7543.0093502500022</v>
      </c>
      <c r="K402">
        <f>('Input-Graph'!$N$6 - ((2*'Input-Graph'!A402/'Input-Graph'!$N$8) + 'Input-Graph'!$N$9))*'Input-Graph'!$N$7</f>
        <v>1499198</v>
      </c>
    </row>
    <row r="403" spans="1:11">
      <c r="A403" s="5">
        <f xml:space="preserve"> 'Input-Graph'!$K$16 + 'Input-Graph'!$K$22/'Input-Graph'!A403</f>
        <v>2382.169737073802</v>
      </c>
      <c r="B403">
        <f xml:space="preserve"> SQRT('Input-Graph'!$K$16/(2*PI())) * 'Input-Graph'!$K$22 * EXP(J403/(2*'Input-Graph'!$K$16)) / ('Input-Graph'!A403*A403)</f>
        <v>0.33323913051202486</v>
      </c>
      <c r="C403">
        <f t="shared" si="24"/>
        <v>-2.5953451332370134</v>
      </c>
      <c r="D403">
        <f xml:space="preserve"> POWER('Input-Graph'!$K$16,1.5) * EXP(J403/(2*'Input-Graph'!$K$16)) / (A403*SQRT(2*PI()))</f>
        <v>2.7957314184174047</v>
      </c>
      <c r="E403">
        <f t="shared" si="25"/>
        <v>0.20038628518039125</v>
      </c>
      <c r="F403" s="7">
        <f xml:space="preserve"> I403 * NORMDIST(-I403*SQRT(A403)/'Input-Graph'!$K$16,0,1,1)</f>
        <v>2.0158026432878069</v>
      </c>
      <c r="G403" s="7">
        <f xml:space="preserve"> - (  'Input-Graph'!$K$16*EXP(Intermediate!J403*Intermediate!A403/(2*'Input-Graph'!$K$16*'Input-Graph'!$K$16)  )/SQRT(2*PI()*Intermediate!A403)  )</f>
        <v>-2.394541573395097</v>
      </c>
      <c r="H403">
        <f t="shared" si="26"/>
        <v>0.15488648558512619</v>
      </c>
      <c r="I403">
        <f>'Input-Graph'!$K$15 - 'Input-Graph'!$N$16/Intermediate!K403</f>
        <v>86.850500000000011</v>
      </c>
      <c r="J403">
        <f t="shared" si="27"/>
        <v>-7543.0093502500022</v>
      </c>
      <c r="K403">
        <f>('Input-Graph'!$N$6 - ((2*'Input-Graph'!A403/'Input-Graph'!$N$8) + 'Input-Graph'!$N$9))*'Input-Graph'!$N$7</f>
        <v>1499196</v>
      </c>
    </row>
    <row r="404" spans="1:11">
      <c r="A404" s="5">
        <f xml:space="preserve"> 'Input-Graph'!$K$16 + 'Input-Graph'!$K$22/'Input-Graph'!A404</f>
        <v>2381.5401987488494</v>
      </c>
      <c r="B404">
        <f xml:space="preserve"> SQRT('Input-Graph'!$K$16/(2*PI())) * 'Input-Graph'!$K$22 * EXP(J404/(2*'Input-Graph'!$K$16)) / ('Input-Graph'!A404*A404)</f>
        <v>0.33250010453417517</v>
      </c>
      <c r="C404">
        <f t="shared" si="24"/>
        <v>-2.5953451332370134</v>
      </c>
      <c r="D404">
        <f xml:space="preserve"> POWER('Input-Graph'!$K$16,1.5) * EXP(J404/(2*'Input-Graph'!$K$16)) / (A404*SQRT(2*PI()))</f>
        <v>2.7964704443952537</v>
      </c>
      <c r="E404">
        <f t="shared" si="25"/>
        <v>0.20112531115824028</v>
      </c>
      <c r="F404" s="7">
        <f xml:space="preserve"> I404 * NORMDIST(-I404*SQRT(A404)/'Input-Graph'!$K$16,0,1,1)</f>
        <v>2.0170580035115435</v>
      </c>
      <c r="G404" s="7">
        <f xml:space="preserve"> - (  'Input-Graph'!$K$16*EXP(Intermediate!J404*Intermediate!A404/(2*'Input-Graph'!$K$16*'Input-Graph'!$K$16)  )/SQRT(2*PI()*Intermediate!A404)  )</f>
        <v>-2.3961134832140734</v>
      </c>
      <c r="H404">
        <f t="shared" si="26"/>
        <v>0.15456993598988555</v>
      </c>
      <c r="I404">
        <f>'Input-Graph'!$K$15 - 'Input-Graph'!$N$16/Intermediate!K404</f>
        <v>86.850500000000011</v>
      </c>
      <c r="J404">
        <f t="shared" si="27"/>
        <v>-7543.0093502500022</v>
      </c>
      <c r="K404">
        <f>('Input-Graph'!$N$6 - ((2*'Input-Graph'!A404/'Input-Graph'!$N$8) + 'Input-Graph'!$N$9))*'Input-Graph'!$N$7</f>
        <v>1499194</v>
      </c>
    </row>
    <row r="405" spans="1:11">
      <c r="A405" s="5">
        <f xml:space="preserve"> 'Input-Graph'!$K$16 + 'Input-Graph'!$K$22/'Input-Graph'!A405</f>
        <v>2380.9137769502577</v>
      </c>
      <c r="B405">
        <f xml:space="preserve"> SQRT('Input-Graph'!$K$16/(2*PI())) * 'Input-Graph'!$K$22 * EXP(J405/(2*'Input-Graph'!$K$16)) / ('Input-Graph'!A405*A405)</f>
        <v>0.33176434918576836</v>
      </c>
      <c r="C405">
        <f t="shared" si="24"/>
        <v>-2.5953451332370134</v>
      </c>
      <c r="D405">
        <f xml:space="preserve"> POWER('Input-Graph'!$K$16,1.5) * EXP(J405/(2*'Input-Graph'!$K$16)) / (A405*SQRT(2*PI()))</f>
        <v>2.7972061997436608</v>
      </c>
      <c r="E405">
        <f t="shared" si="25"/>
        <v>0.20186106650664737</v>
      </c>
      <c r="F405" s="7">
        <f xml:space="preserve"> I405 * NORMDIST(-I405*SQRT(A405)/'Input-Graph'!$K$16,0,1,1)</f>
        <v>2.0183079670802004</v>
      </c>
      <c r="G405" s="7">
        <f xml:space="preserve"> - (  'Input-Graph'!$K$16*EXP(Intermediate!J405*Intermediate!A405/(2*'Input-Graph'!$K$16*'Input-Graph'!$K$16)  )/SQRT(2*PI()*Intermediate!A405)  )</f>
        <v>-2.3976787186880952</v>
      </c>
      <c r="H405">
        <f t="shared" si="26"/>
        <v>0.15425466408452104</v>
      </c>
      <c r="I405">
        <f>'Input-Graph'!$K$15 - 'Input-Graph'!$N$16/Intermediate!K405</f>
        <v>86.850500000000011</v>
      </c>
      <c r="J405">
        <f t="shared" si="27"/>
        <v>-7543.0093502500022</v>
      </c>
      <c r="K405">
        <f>('Input-Graph'!$N$6 - ((2*'Input-Graph'!A405/'Input-Graph'!$N$8) + 'Input-Graph'!$N$9))*'Input-Graph'!$N$7</f>
        <v>1499192</v>
      </c>
    </row>
    <row r="406" spans="1:11">
      <c r="A406" s="5">
        <f xml:space="preserve"> 'Input-Graph'!$K$16 + 'Input-Graph'!$K$22/'Input-Graph'!A406</f>
        <v>2380.2904485926465</v>
      </c>
      <c r="B406">
        <f xml:space="preserve"> SQRT('Input-Graph'!$K$16/(2*PI())) * 'Input-Graph'!$K$22 * EXP(J406/(2*'Input-Graph'!$K$16)) / ('Input-Graph'!A406*A406)</f>
        <v>0.3310318428030215</v>
      </c>
      <c r="C406">
        <f t="shared" si="24"/>
        <v>-2.5953451332370134</v>
      </c>
      <c r="D406">
        <f xml:space="preserve"> POWER('Input-Graph'!$K$16,1.5) * EXP(J406/(2*'Input-Graph'!$K$16)) / (A406*SQRT(2*PI()))</f>
        <v>2.7979387061264078</v>
      </c>
      <c r="E406">
        <f t="shared" si="25"/>
        <v>0.20259357288939439</v>
      </c>
      <c r="F406" s="7">
        <f xml:space="preserve"> I406 * NORMDIST(-I406*SQRT(A406)/'Input-Graph'!$K$16,0,1,1)</f>
        <v>2.0195525684967892</v>
      </c>
      <c r="G406" s="7">
        <f xml:space="preserve"> - (  'Input-Graph'!$K$16*EXP(Intermediate!J406*Intermediate!A406/(2*'Input-Graph'!$K$16*'Input-Graph'!$K$16)  )/SQRT(2*PI()*Intermediate!A406)  )</f>
        <v>-2.3992373219412944</v>
      </c>
      <c r="H406">
        <f t="shared" si="26"/>
        <v>0.1539406622479107</v>
      </c>
      <c r="I406">
        <f>'Input-Graph'!$K$15 - 'Input-Graph'!$N$16/Intermediate!K406</f>
        <v>86.850500000000011</v>
      </c>
      <c r="J406">
        <f t="shared" si="27"/>
        <v>-7543.0093502500022</v>
      </c>
      <c r="K406">
        <f>('Input-Graph'!$N$6 - ((2*'Input-Graph'!A406/'Input-Graph'!$N$8) + 'Input-Graph'!$N$9))*'Input-Graph'!$N$7</f>
        <v>1499190</v>
      </c>
    </row>
    <row r="407" spans="1:11">
      <c r="A407" s="5">
        <f xml:space="preserve"> 'Input-Graph'!$K$16 + 'Input-Graph'!$K$22/'Input-Graph'!A407</f>
        <v>2379.670190818078</v>
      </c>
      <c r="B407">
        <f xml:space="preserve"> SQRT('Input-Graph'!$K$16/(2*PI())) * 'Input-Graph'!$K$22 * EXP(J407/(2*'Input-Graph'!$K$16)) / ('Input-Graph'!A407*A407)</f>
        <v>0.33030256391305712</v>
      </c>
      <c r="C407">
        <f t="shared" si="24"/>
        <v>-2.5953451332370134</v>
      </c>
      <c r="D407">
        <f xml:space="preserve"> POWER('Input-Graph'!$K$16,1.5) * EXP(J407/(2*'Input-Graph'!$K$16)) / (A407*SQRT(2*PI()))</f>
        <v>2.798667985016372</v>
      </c>
      <c r="E407">
        <f t="shared" si="25"/>
        <v>0.2033228517793586</v>
      </c>
      <c r="F407" s="7">
        <f xml:space="preserve"> I407 * NORMDIST(-I407*SQRT(A407)/'Input-Graph'!$K$16,0,1,1)</f>
        <v>2.0207918419728608</v>
      </c>
      <c r="G407" s="7">
        <f xml:space="preserve"> - (  'Input-Graph'!$K$16*EXP(Intermediate!J407*Intermediate!A407/(2*'Input-Graph'!$K$16*'Input-Graph'!$K$16)  )/SQRT(2*PI()*Intermediate!A407)  )</f>
        <v>-2.4007893347469631</v>
      </c>
      <c r="H407">
        <f t="shared" si="26"/>
        <v>0.15362792291831351</v>
      </c>
      <c r="I407">
        <f>'Input-Graph'!$K$15 - 'Input-Graph'!$N$16/Intermediate!K407</f>
        <v>86.850500000000011</v>
      </c>
      <c r="J407">
        <f t="shared" si="27"/>
        <v>-7543.0093502500022</v>
      </c>
      <c r="K407">
        <f>('Input-Graph'!$N$6 - ((2*'Input-Graph'!A407/'Input-Graph'!$N$8) + 'Input-Graph'!$N$9))*'Input-Graph'!$N$7</f>
        <v>1499188</v>
      </c>
    </row>
    <row r="408" spans="1:11">
      <c r="A408" s="5">
        <f xml:space="preserve"> 'Input-Graph'!$K$16 + 'Input-Graph'!$K$22/'Input-Graph'!A408</f>
        <v>2379.0529809932618</v>
      </c>
      <c r="B408">
        <f xml:space="preserve"> SQRT('Input-Graph'!$K$16/(2*PI())) * 'Input-Graph'!$K$22 * EXP(J408/(2*'Input-Graph'!$K$16)) / ('Input-Graph'!A408*A408)</f>
        <v>0.32957649123180471</v>
      </c>
      <c r="C408">
        <f t="shared" ref="C408:C471" si="28" xml:space="preserve"> -I408*NORMDIST(-I408/$Q$2,0,1,1)</f>
        <v>-2.5953451332370134</v>
      </c>
      <c r="D408">
        <f xml:space="preserve"> POWER('Input-Graph'!$K$16,1.5) * EXP(J408/(2*'Input-Graph'!$K$16)) / (A408*SQRT(2*PI()))</f>
        <v>2.7993940576976239</v>
      </c>
      <c r="E408">
        <f t="shared" ref="E408:E471" si="29">C408+D408</f>
        <v>0.20404892446061051</v>
      </c>
      <c r="F408" s="7">
        <f xml:space="preserve"> I408 * NORMDIST(-I408*SQRT(A408)/'Input-Graph'!$K$16,0,1,1)</f>
        <v>2.0220258214318352</v>
      </c>
      <c r="G408" s="7">
        <f xml:space="preserve"> - (  'Input-Graph'!$K$16*EXP(Intermediate!J408*Intermediate!A408/(2*'Input-Graph'!$K$16*'Input-Graph'!$K$16)  )/SQRT(2*PI()*Intermediate!A408)  )</f>
        <v>-2.4023347985311703</v>
      </c>
      <c r="H408">
        <f t="shared" ref="H408:H471" si="30">+B408+E408+F408+G408</f>
        <v>0.15331643859307986</v>
      </c>
      <c r="I408">
        <f>'Input-Graph'!$K$15 - 'Input-Graph'!$N$16/Intermediate!K408</f>
        <v>86.850500000000011</v>
      </c>
      <c r="J408">
        <f t="shared" si="27"/>
        <v>-7543.0093502500022</v>
      </c>
      <c r="K408">
        <f>('Input-Graph'!$N$6 - ((2*'Input-Graph'!A408/'Input-Graph'!$N$8) + 'Input-Graph'!$N$9))*'Input-Graph'!$N$7</f>
        <v>1499186</v>
      </c>
    </row>
    <row r="409" spans="1:11">
      <c r="A409" s="5">
        <f xml:space="preserve"> 'Input-Graph'!$K$16 + 'Input-Graph'!$K$22/'Input-Graph'!A409</f>
        <v>2378.4387967068023</v>
      </c>
      <c r="B409">
        <f xml:space="preserve"> SQRT('Input-Graph'!$K$16/(2*PI())) * 'Input-Graph'!$K$22 * EXP(J409/(2*'Input-Graph'!$K$16)) / ('Input-Graph'!A409*A409)</f>
        <v>0.3288536036619305</v>
      </c>
      <c r="C409">
        <f t="shared" si="28"/>
        <v>-2.5953451332370134</v>
      </c>
      <c r="D409">
        <f xml:space="preserve"> POWER('Input-Graph'!$K$16,1.5) * EXP(J409/(2*'Input-Graph'!$K$16)) / (A409*SQRT(2*PI()))</f>
        <v>2.8001169452674985</v>
      </c>
      <c r="E409">
        <f t="shared" si="29"/>
        <v>0.20477181203048511</v>
      </c>
      <c r="F409" s="7">
        <f xml:space="preserve"> I409 * NORMDIST(-I409*SQRT(A409)/'Input-Graph'!$K$16,0,1,1)</f>
        <v>2.0232545405118532</v>
      </c>
      <c r="G409" s="7">
        <f xml:space="preserve"> - (  'Input-Graph'!$K$16*EXP(Intermediate!J409*Intermediate!A409/(2*'Input-Graph'!$K$16*'Input-Graph'!$K$16)  )/SQRT(2*PI()*Intermediate!A409)  )</f>
        <v>-2.4038737543763253</v>
      </c>
      <c r="H409">
        <f t="shared" si="30"/>
        <v>0.15300620182794367</v>
      </c>
      <c r="I409">
        <f>'Input-Graph'!$K$15 - 'Input-Graph'!$N$16/Intermediate!K409</f>
        <v>86.850500000000011</v>
      </c>
      <c r="J409">
        <f t="shared" si="27"/>
        <v>-7543.0093502500022</v>
      </c>
      <c r="K409">
        <f>('Input-Graph'!$N$6 - ((2*'Input-Graph'!A409/'Input-Graph'!$N$8) + 'Input-Graph'!$N$9))*'Input-Graph'!$N$7</f>
        <v>1499184</v>
      </c>
    </row>
    <row r="410" spans="1:11">
      <c r="A410" s="5">
        <f xml:space="preserve"> 'Input-Graph'!$K$16 + 'Input-Graph'!$K$22/'Input-Graph'!A410</f>
        <v>2377.8276157664868</v>
      </c>
      <c r="B410">
        <f xml:space="preserve"> SQRT('Input-Graph'!$K$16/(2*PI())) * 'Input-Graph'!$K$22 * EXP(J410/(2*'Input-Graph'!$K$16)) / ('Input-Graph'!A410*A410)</f>
        <v>0.32813388029079371</v>
      </c>
      <c r="C410">
        <f t="shared" si="28"/>
        <v>-2.5953451332370134</v>
      </c>
      <c r="D410">
        <f xml:space="preserve"> POWER('Input-Graph'!$K$16,1.5) * EXP(J410/(2*'Input-Graph'!$K$16)) / (A410*SQRT(2*PI()))</f>
        <v>2.8008366686386355</v>
      </c>
      <c r="E410">
        <f t="shared" si="29"/>
        <v>0.20549153540162202</v>
      </c>
      <c r="F410" s="7">
        <f xml:space="preserve"> I410 * NORMDIST(-I410*SQRT(A410)/'Input-Graph'!$K$16,0,1,1)</f>
        <v>2.0244780325686893</v>
      </c>
      <c r="G410" s="7">
        <f xml:space="preserve"> - (  'Input-Graph'!$K$16*EXP(Intermediate!J410*Intermediate!A410/(2*'Input-Graph'!$K$16*'Input-Graph'!$K$16)  )/SQRT(2*PI()*Intermediate!A410)  )</f>
        <v>-2.4054062430246939</v>
      </c>
      <c r="H410">
        <f t="shared" si="30"/>
        <v>0.15269720523641128</v>
      </c>
      <c r="I410">
        <f>'Input-Graph'!$K$15 - 'Input-Graph'!$N$16/Intermediate!K410</f>
        <v>86.850500000000011</v>
      </c>
      <c r="J410">
        <f t="shared" si="27"/>
        <v>-7543.0093502500022</v>
      </c>
      <c r="K410">
        <f>('Input-Graph'!$N$6 - ((2*'Input-Graph'!A410/'Input-Graph'!$N$8) + 'Input-Graph'!$N$9))*'Input-Graph'!$N$7</f>
        <v>1499182</v>
      </c>
    </row>
    <row r="411" spans="1:11">
      <c r="A411" s="5">
        <f xml:space="preserve"> 'Input-Graph'!$K$16 + 'Input-Graph'!$K$22/'Input-Graph'!A411</f>
        <v>2377.2194161966117</v>
      </c>
      <c r="B411">
        <f xml:space="preserve"> SQRT('Input-Graph'!$K$16/(2*PI())) * 'Input-Graph'!$K$22 * EXP(J411/(2*'Input-Graph'!$K$16)) / ('Input-Graph'!A411*A411)</f>
        <v>0.32741730038842987</v>
      </c>
      <c r="C411">
        <f t="shared" si="28"/>
        <v>-2.5953451332370134</v>
      </c>
      <c r="D411">
        <f xml:space="preserve"> POWER('Input-Graph'!$K$16,1.5) * EXP(J411/(2*'Input-Graph'!$K$16)) / (A411*SQRT(2*PI()))</f>
        <v>2.8015532485409995</v>
      </c>
      <c r="E411">
        <f t="shared" si="29"/>
        <v>0.20620811530398608</v>
      </c>
      <c r="F411" s="7">
        <f xml:space="preserve"> I411 * NORMDIST(-I411*SQRT(A411)/'Input-Graph'!$K$16,0,1,1)</f>
        <v>2.0256963306787794</v>
      </c>
      <c r="G411" s="7">
        <f xml:space="preserve"> - (  'Input-Graph'!$K$16*EXP(Intermediate!J411*Intermediate!A411/(2*'Input-Graph'!$K$16*'Input-Graph'!$K$16)  )/SQRT(2*PI()*Intermediate!A411)  )</f>
        <v>-2.4069323048818858</v>
      </c>
      <c r="H411">
        <f t="shared" si="30"/>
        <v>0.15238944148930944</v>
      </c>
      <c r="I411">
        <f>'Input-Graph'!$K$15 - 'Input-Graph'!$N$16/Intermediate!K411</f>
        <v>86.850500000000011</v>
      </c>
      <c r="J411">
        <f t="shared" si="27"/>
        <v>-7543.0093502500022</v>
      </c>
      <c r="K411">
        <f>('Input-Graph'!$N$6 - ((2*'Input-Graph'!A411/'Input-Graph'!$N$8) + 'Input-Graph'!$N$9))*'Input-Graph'!$N$7</f>
        <v>1499180</v>
      </c>
    </row>
    <row r="412" spans="1:11">
      <c r="A412" s="5">
        <f xml:space="preserve"> 'Input-Graph'!$K$16 + 'Input-Graph'!$K$22/'Input-Graph'!A412</f>
        <v>2376.6141762353495</v>
      </c>
      <c r="B412">
        <f xml:space="preserve"> SQRT('Input-Graph'!$K$16/(2*PI())) * 'Input-Graph'!$K$22 * EXP(J412/(2*'Input-Graph'!$K$16)) / ('Input-Graph'!A412*A412)</f>
        <v>0.32670384340556058</v>
      </c>
      <c r="C412">
        <f t="shared" si="28"/>
        <v>-2.5953451332370134</v>
      </c>
      <c r="D412">
        <f xml:space="preserve"> POWER('Input-Graph'!$K$16,1.5) * EXP(J412/(2*'Input-Graph'!$K$16)) / (A412*SQRT(2*PI()))</f>
        <v>2.802266705523869</v>
      </c>
      <c r="E412">
        <f t="shared" si="29"/>
        <v>0.20692157228685559</v>
      </c>
      <c r="F412" s="7">
        <f xml:space="preserve"> I412 * NORMDIST(-I412*SQRT(A412)/'Input-Graph'!$K$16,0,1,1)</f>
        <v>2.0269094676420942</v>
      </c>
      <c r="G412" s="7">
        <f xml:space="preserve"> - (  'Input-Graph'!$K$16*EXP(Intermediate!J412*Intermediate!A412/(2*'Input-Graph'!$K$16*'Input-Graph'!$K$16)  )/SQRT(2*PI()*Intermediate!A412)  )</f>
        <v>-2.4084519800202813</v>
      </c>
      <c r="H412">
        <f t="shared" si="30"/>
        <v>0.15208290331422925</v>
      </c>
      <c r="I412">
        <f>'Input-Graph'!$K$15 - 'Input-Graph'!$N$16/Intermediate!K412</f>
        <v>86.850500000000011</v>
      </c>
      <c r="J412">
        <f t="shared" si="27"/>
        <v>-7543.0093502500022</v>
      </c>
      <c r="K412">
        <f>('Input-Graph'!$N$6 - ((2*'Input-Graph'!A412/'Input-Graph'!$N$8) + 'Input-Graph'!$N$9))*'Input-Graph'!$N$7</f>
        <v>1499178</v>
      </c>
    </row>
    <row r="413" spans="1:11">
      <c r="A413" s="5">
        <f xml:space="preserve"> 'Input-Graph'!$K$16 + 'Input-Graph'!$K$22/'Input-Graph'!A413</f>
        <v>2376.0118743321518</v>
      </c>
      <c r="B413">
        <f xml:space="preserve"> SQRT('Input-Graph'!$K$16/(2*PI())) * 'Input-Graph'!$K$22 * EXP(J413/(2*'Input-Graph'!$K$16)) / ('Input-Graph'!A413*A413)</f>
        <v>0.32599348897162927</v>
      </c>
      <c r="C413">
        <f t="shared" si="28"/>
        <v>-2.5953451332370134</v>
      </c>
      <c r="D413">
        <f xml:space="preserve"> POWER('Input-Graph'!$K$16,1.5) * EXP(J413/(2*'Input-Graph'!$K$16)) / (A413*SQRT(2*PI()))</f>
        <v>2.8029770599577999</v>
      </c>
      <c r="E413">
        <f t="shared" si="29"/>
        <v>0.20763192672078645</v>
      </c>
      <c r="F413" s="7">
        <f xml:space="preserve"> I413 * NORMDIST(-I413*SQRT(A413)/'Input-Graph'!$K$16,0,1,1)</f>
        <v>2.0281174759849554</v>
      </c>
      <c r="G413" s="7">
        <f xml:space="preserve"> - (  'Input-Graph'!$K$16*EXP(Intermediate!J413*Intermediate!A413/(2*'Input-Graph'!$K$16*'Input-Graph'!$K$16)  )/SQRT(2*PI()*Intermediate!A413)  )</f>
        <v>-2.4099653081824406</v>
      </c>
      <c r="H413">
        <f t="shared" si="30"/>
        <v>0.15177758349493065</v>
      </c>
      <c r="I413">
        <f>'Input-Graph'!$K$15 - 'Input-Graph'!$N$16/Intermediate!K413</f>
        <v>86.850500000000011</v>
      </c>
      <c r="J413">
        <f t="shared" si="27"/>
        <v>-7543.0093502500022</v>
      </c>
      <c r="K413">
        <f>('Input-Graph'!$N$6 - ((2*'Input-Graph'!A413/'Input-Graph'!$N$8) + 'Input-Graph'!$N$9))*'Input-Graph'!$N$7</f>
        <v>1499176</v>
      </c>
    </row>
    <row r="414" spans="1:11">
      <c r="A414" s="5">
        <f xml:space="preserve"> 'Input-Graph'!$K$16 + 'Input-Graph'!$K$22/'Input-Graph'!A414</f>
        <v>2375.412489145192</v>
      </c>
      <c r="B414">
        <f xml:space="preserve"> SQRT('Input-Graph'!$K$16/(2*PI())) * 'Input-Graph'!$K$22 * EXP(J414/(2*'Input-Graph'!$K$16)) / ('Input-Graph'!A414*A414)</f>
        <v>0.32528621689286241</v>
      </c>
      <c r="C414">
        <f t="shared" si="28"/>
        <v>-2.5953451332370134</v>
      </c>
      <c r="D414">
        <f xml:space="preserve"> POWER('Input-Graph'!$K$16,1.5) * EXP(J414/(2*'Input-Graph'!$K$16)) / (A414*SQRT(2*PI()))</f>
        <v>2.8036843320365668</v>
      </c>
      <c r="E414">
        <f t="shared" si="29"/>
        <v>0.20833919879955332</v>
      </c>
      <c r="F414" s="7">
        <f xml:space="preserve"> I414 * NORMDIST(-I414*SQRT(A414)/'Input-Graph'!$K$16,0,1,1)</f>
        <v>2.0293203879629069</v>
      </c>
      <c r="G414" s="7">
        <f xml:space="preserve"> - (  'Input-Graph'!$K$16*EXP(Intermediate!J414*Intermediate!A414/(2*'Input-Graph'!$K$16*'Input-Graph'!$K$16)  )/SQRT(2*PI()*Intermediate!A414)  )</f>
        <v>-2.4114723287844466</v>
      </c>
      <c r="H414">
        <f t="shared" si="30"/>
        <v>0.15147347487087615</v>
      </c>
      <c r="I414">
        <f>'Input-Graph'!$K$15 - 'Input-Graph'!$N$16/Intermediate!K414</f>
        <v>86.850500000000011</v>
      </c>
      <c r="J414">
        <f t="shared" si="27"/>
        <v>-7543.0093502500022</v>
      </c>
      <c r="K414">
        <f>('Input-Graph'!$N$6 - ((2*'Input-Graph'!A414/'Input-Graph'!$N$8) + 'Input-Graph'!$N$9))*'Input-Graph'!$N$7</f>
        <v>1499174</v>
      </c>
    </row>
    <row r="415" spans="1:11">
      <c r="A415" s="5">
        <f xml:space="preserve"> 'Input-Graph'!$K$16 + 'Input-Graph'!$K$22/'Input-Graph'!A415</f>
        <v>2374.8159995388455</v>
      </c>
      <c r="B415">
        <f xml:space="preserve"> SQRT('Input-Graph'!$K$16/(2*PI())) * 'Input-Graph'!$K$22 * EXP(J415/(2*'Input-Graph'!$K$16)) / ('Input-Graph'!A415*A415)</f>
        <v>0.32458200715035579</v>
      </c>
      <c r="C415">
        <f t="shared" si="28"/>
        <v>-2.5953451332370134</v>
      </c>
      <c r="D415">
        <f xml:space="preserve"> POWER('Input-Graph'!$K$16,1.5) * EXP(J415/(2*'Input-Graph'!$K$16)) / (A415*SQRT(2*PI()))</f>
        <v>2.8043885417790735</v>
      </c>
      <c r="E415">
        <f t="shared" si="29"/>
        <v>0.20904340854206005</v>
      </c>
      <c r="F415" s="7">
        <f xml:space="preserve"> I415 * NORMDIST(-I415*SQRT(A415)/'Input-Graph'!$K$16,0,1,1)</f>
        <v>2.0305182355634757</v>
      </c>
      <c r="G415" s="7">
        <f xml:space="preserve"> - (  'Input-Graph'!$K$16*EXP(Intermediate!J415*Intermediate!A415/(2*'Input-Graph'!$K$16*'Input-Graph'!$K$16)  )/SQRT(2*PI()*Intermediate!A415)  )</f>
        <v>-2.4129730809192234</v>
      </c>
      <c r="H415">
        <f t="shared" si="30"/>
        <v>0.15117057033666814</v>
      </c>
      <c r="I415">
        <f>'Input-Graph'!$K$15 - 'Input-Graph'!$N$16/Intermediate!K415</f>
        <v>86.850500000000011</v>
      </c>
      <c r="J415">
        <f t="shared" si="27"/>
        <v>-7543.0093502500022</v>
      </c>
      <c r="K415">
        <f>('Input-Graph'!$N$6 - ((2*'Input-Graph'!A415/'Input-Graph'!$N$8) + 'Input-Graph'!$N$9))*'Input-Graph'!$N$7</f>
        <v>1499172</v>
      </c>
    </row>
    <row r="416" spans="1:11">
      <c r="A416" s="5">
        <f xml:space="preserve"> 'Input-Graph'!$K$16 + 'Input-Graph'!$K$22/'Input-Graph'!A416</f>
        <v>2374.2223845812046</v>
      </c>
      <c r="B416">
        <f xml:space="preserve"> SQRT('Input-Graph'!$K$16/(2*PI())) * 'Input-Graph'!$K$22 * EXP(J416/(2*'Input-Graph'!$K$16)) / ('Input-Graph'!A416*A416)</f>
        <v>0.32388083989818578</v>
      </c>
      <c r="C416">
        <f t="shared" si="28"/>
        <v>-2.5953451332370134</v>
      </c>
      <c r="D416">
        <f xml:space="preserve"> POWER('Input-Graph'!$K$16,1.5) * EXP(J416/(2*'Input-Graph'!$K$16)) / (A416*SQRT(2*PI()))</f>
        <v>2.8050897090312432</v>
      </c>
      <c r="E416">
        <f t="shared" si="29"/>
        <v>0.20974457579422978</v>
      </c>
      <c r="F416" s="7">
        <f xml:space="preserve"> I416 * NORMDIST(-I416*SQRT(A416)/'Input-Graph'!$K$16,0,1,1)</f>
        <v>2.0317110505089166</v>
      </c>
      <c r="G416" s="7">
        <f xml:space="preserve"> - (  'Input-Graph'!$K$16*EXP(Intermediate!J416*Intermediate!A416/(2*'Input-Graph'!$K$16*'Input-Graph'!$K$16)  )/SQRT(2*PI()*Intermediate!A416)  )</f>
        <v>-2.414467603359808</v>
      </c>
      <c r="H416">
        <f t="shared" si="30"/>
        <v>0.15086886284152401</v>
      </c>
      <c r="I416">
        <f>'Input-Graph'!$K$15 - 'Input-Graph'!$N$16/Intermediate!K416</f>
        <v>86.850500000000011</v>
      </c>
      <c r="J416">
        <f t="shared" si="27"/>
        <v>-7543.0093502500022</v>
      </c>
      <c r="K416">
        <f>('Input-Graph'!$N$6 - ((2*'Input-Graph'!A416/'Input-Graph'!$N$8) + 'Input-Graph'!$N$9))*'Input-Graph'!$N$7</f>
        <v>1499170</v>
      </c>
    </row>
    <row r="417" spans="1:11">
      <c r="A417" s="5">
        <f xml:space="preserve"> 'Input-Graph'!$K$16 + 'Input-Graph'!$K$22/'Input-Graph'!A417</f>
        <v>2373.6316235416293</v>
      </c>
      <c r="B417">
        <f xml:space="preserve"> SQRT('Input-Graph'!$K$16/(2*PI())) * 'Input-Graph'!$K$22 * EXP(J417/(2*'Input-Graph'!$K$16)) / ('Input-Graph'!A417*A417)</f>
        <v>0.32318269546154516</v>
      </c>
      <c r="C417">
        <f t="shared" si="28"/>
        <v>-2.5953451332370134</v>
      </c>
      <c r="D417">
        <f xml:space="preserve"> POWER('Input-Graph'!$K$16,1.5) * EXP(J417/(2*'Input-Graph'!$K$16)) / (A417*SQRT(2*PI()))</f>
        <v>2.8057878534678835</v>
      </c>
      <c r="E417">
        <f t="shared" si="29"/>
        <v>0.21044272023087007</v>
      </c>
      <c r="F417" s="7">
        <f xml:space="preserve"> I417 * NORMDIST(-I417*SQRT(A417)/'Input-Graph'!$K$16,0,1,1)</f>
        <v>2.0328988642590411</v>
      </c>
      <c r="G417" s="7">
        <f xml:space="preserve"> - (  'Input-Graph'!$K$16*EXP(Intermediate!J417*Intermediate!A417/(2*'Input-Graph'!$K$16*'Input-Graph'!$K$16)  )/SQRT(2*PI()*Intermediate!A417)  )</f>
        <v>-2.4159559345625916</v>
      </c>
      <c r="H417">
        <f t="shared" si="30"/>
        <v>0.15056834538886443</v>
      </c>
      <c r="I417">
        <f>'Input-Graph'!$K$15 - 'Input-Graph'!$N$16/Intermediate!K417</f>
        <v>86.850500000000011</v>
      </c>
      <c r="J417">
        <f t="shared" si="27"/>
        <v>-7543.0093502500022</v>
      </c>
      <c r="K417">
        <f>('Input-Graph'!$N$6 - ((2*'Input-Graph'!A417/'Input-Graph'!$N$8) + 'Input-Graph'!$N$9))*'Input-Graph'!$N$7</f>
        <v>1499168</v>
      </c>
    </row>
    <row r="418" spans="1:11">
      <c r="A418" s="5">
        <f xml:space="preserve"> 'Input-Graph'!$K$16 + 'Input-Graph'!$K$22/'Input-Graph'!A418</f>
        <v>2373.0436958883347</v>
      </c>
      <c r="B418">
        <f xml:space="preserve"> SQRT('Input-Graph'!$K$16/(2*PI())) * 'Input-Graph'!$K$22 * EXP(J418/(2*'Input-Graph'!$K$16)) / ('Input-Graph'!A418*A418)</f>
        <v>0.32248755433490267</v>
      </c>
      <c r="C418">
        <f t="shared" si="28"/>
        <v>-2.5953451332370134</v>
      </c>
      <c r="D418">
        <f xml:space="preserve"> POWER('Input-Graph'!$K$16,1.5) * EXP(J418/(2*'Input-Graph'!$K$16)) / (A418*SQRT(2*PI()))</f>
        <v>2.8064829945945262</v>
      </c>
      <c r="E418">
        <f t="shared" si="29"/>
        <v>0.21113786135751278</v>
      </c>
      <c r="F418" s="7">
        <f xml:space="preserve"> I418 * NORMDIST(-I418*SQRT(A418)/'Input-Graph'!$K$16,0,1,1)</f>
        <v>2.0340817080137015</v>
      </c>
      <c r="G418" s="7">
        <f xml:space="preserve"> - (  'Input-Graph'!$K$16*EXP(Intermediate!J418*Intermediate!A418/(2*'Input-Graph'!$K$16*'Input-Graph'!$K$16)  )/SQRT(2*PI()*Intermediate!A418)  )</f>
        <v>-2.4174381126705118</v>
      </c>
      <c r="H418">
        <f t="shared" si="30"/>
        <v>0.15026901103560508</v>
      </c>
      <c r="I418">
        <f>'Input-Graph'!$K$15 - 'Input-Graph'!$N$16/Intermediate!K418</f>
        <v>86.850500000000011</v>
      </c>
      <c r="J418">
        <f t="shared" si="27"/>
        <v>-7543.0093502500022</v>
      </c>
      <c r="K418">
        <f>('Input-Graph'!$N$6 - ((2*'Input-Graph'!A418/'Input-Graph'!$N$8) + 'Input-Graph'!$N$9))*'Input-Graph'!$N$7</f>
        <v>1499166</v>
      </c>
    </row>
    <row r="419" spans="1:11">
      <c r="A419" s="5">
        <f xml:space="preserve"> 'Input-Graph'!$K$16 + 'Input-Graph'!$K$22/'Input-Graph'!A419</f>
        <v>2372.4585812860128</v>
      </c>
      <c r="B419">
        <f xml:space="preserve"> SQRT('Input-Graph'!$K$16/(2*PI())) * 'Input-Graph'!$K$22 * EXP(J419/(2*'Input-Graph'!$K$16)) / ('Input-Graph'!A419*A419)</f>
        <v>0.32179539718018635</v>
      </c>
      <c r="C419">
        <f t="shared" si="28"/>
        <v>-2.5953451332370134</v>
      </c>
      <c r="D419">
        <f xml:space="preserve"> POWER('Input-Graph'!$K$16,1.5) * EXP(J419/(2*'Input-Graph'!$K$16)) / (A419*SQRT(2*PI()))</f>
        <v>2.8071751517492429</v>
      </c>
      <c r="E419">
        <f t="shared" si="29"/>
        <v>0.21183001851222949</v>
      </c>
      <c r="F419" s="7">
        <f xml:space="preserve"> I419 * NORMDIST(-I419*SQRT(A419)/'Input-Graph'!$K$16,0,1,1)</f>
        <v>2.0352596127155893</v>
      </c>
      <c r="G419" s="7">
        <f xml:space="preserve"> - (  'Input-Graph'!$K$16*EXP(Intermediate!J419*Intermediate!A419/(2*'Input-Graph'!$K$16*'Input-Graph'!$K$16)  )/SQRT(2*PI()*Intermediate!A419)  )</f>
        <v>-2.4189141755162069</v>
      </c>
      <c r="H419">
        <f t="shared" si="30"/>
        <v>0.14997085289179823</v>
      </c>
      <c r="I419">
        <f>'Input-Graph'!$K$15 - 'Input-Graph'!$N$16/Intermediate!K419</f>
        <v>86.850500000000011</v>
      </c>
      <c r="J419">
        <f t="shared" si="27"/>
        <v>-7543.0093502500022</v>
      </c>
      <c r="K419">
        <f>('Input-Graph'!$N$6 - ((2*'Input-Graph'!A419/'Input-Graph'!$N$8) + 'Input-Graph'!$N$9))*'Input-Graph'!$N$7</f>
        <v>1499164</v>
      </c>
    </row>
    <row r="420" spans="1:11">
      <c r="A420" s="5">
        <f xml:space="preserve"> 'Input-Graph'!$K$16 + 'Input-Graph'!$K$22/'Input-Graph'!A420</f>
        <v>2371.8762595934872</v>
      </c>
      <c r="B420">
        <f xml:space="preserve"> SQRT('Input-Graph'!$K$16/(2*PI())) * 'Input-Graph'!$K$22 * EXP(J420/(2*'Input-Graph'!$K$16)) / ('Input-Graph'!A420*A420)</f>
        <v>0.32110620482499053</v>
      </c>
      <c r="C420">
        <f t="shared" si="28"/>
        <v>-2.5953451332370134</v>
      </c>
      <c r="D420">
        <f xml:space="preserve"> POWER('Input-Graph'!$K$16,1.5) * EXP(J420/(2*'Input-Graph'!$K$16)) / (A420*SQRT(2*PI()))</f>
        <v>2.8078643441044386</v>
      </c>
      <c r="E420">
        <f t="shared" si="29"/>
        <v>0.2125192108674252</v>
      </c>
      <c r="F420" s="7">
        <f xml:space="preserve"> I420 * NORMDIST(-I420*SQRT(A420)/'Input-Graph'!$K$16,0,1,1)</f>
        <v>2.0364326090529064</v>
      </c>
      <c r="G420" s="7">
        <f xml:space="preserve"> - (  'Input-Graph'!$K$16*EXP(Intermediate!J420*Intermediate!A420/(2*'Input-Graph'!$K$16*'Input-Graph'!$K$16)  )/SQRT(2*PI()*Intermediate!A420)  )</f>
        <v>-2.4203841606251424</v>
      </c>
      <c r="H420">
        <f t="shared" si="30"/>
        <v>0.1496738641201798</v>
      </c>
      <c r="I420">
        <f>'Input-Graph'!$K$15 - 'Input-Graph'!$N$16/Intermediate!K420</f>
        <v>86.850500000000011</v>
      </c>
      <c r="J420">
        <f t="shared" si="27"/>
        <v>-7543.0093502500022</v>
      </c>
      <c r="K420">
        <f>('Input-Graph'!$N$6 - ((2*'Input-Graph'!A420/'Input-Graph'!$N$8) + 'Input-Graph'!$N$9))*'Input-Graph'!$N$7</f>
        <v>1499162</v>
      </c>
    </row>
    <row r="421" spans="1:11">
      <c r="A421" s="5">
        <f xml:space="preserve"> 'Input-Graph'!$K$16 + 'Input-Graph'!$K$22/'Input-Graph'!A421</f>
        <v>2371.2967108614021</v>
      </c>
      <c r="B421">
        <f xml:space="preserve"> SQRT('Input-Graph'!$K$16/(2*PI())) * 'Input-Graph'!$K$22 * EXP(J421/(2*'Input-Graph'!$K$16)) / ('Input-Graph'!A421*A421)</f>
        <v>0.32041995826080538</v>
      </c>
      <c r="C421">
        <f t="shared" si="28"/>
        <v>-2.5953451332370134</v>
      </c>
      <c r="D421">
        <f xml:space="preserve"> POWER('Input-Graph'!$K$16,1.5) * EXP(J421/(2*'Input-Graph'!$K$16)) / (A421*SQRT(2*PI()))</f>
        <v>2.8085505906686241</v>
      </c>
      <c r="E421">
        <f t="shared" si="29"/>
        <v>0.21320545743161068</v>
      </c>
      <c r="F421" s="7">
        <f xml:space="preserve"> I421 * NORMDIST(-I421*SQRT(A421)/'Input-Graph'!$K$16,0,1,1)</f>
        <v>2.0376007274617929</v>
      </c>
      <c r="G421" s="7">
        <f xml:space="preserve"> - (  'Input-Graph'!$K$16*EXP(Intermediate!J421*Intermediate!A421/(2*'Input-Graph'!$K$16*'Input-Graph'!$K$16)  )/SQRT(2*PI()*Intermediate!A421)  )</f>
        <v>-2.4218481052186949</v>
      </c>
      <c r="H421">
        <f t="shared" si="30"/>
        <v>0.14937803793551385</v>
      </c>
      <c r="I421">
        <f>'Input-Graph'!$K$15 - 'Input-Graph'!$N$16/Intermediate!K421</f>
        <v>86.850500000000011</v>
      </c>
      <c r="J421">
        <f t="shared" si="27"/>
        <v>-7543.0093502500022</v>
      </c>
      <c r="K421">
        <f>('Input-Graph'!$N$6 - ((2*'Input-Graph'!A421/'Input-Graph'!$N$8) + 'Input-Graph'!$N$9))*'Input-Graph'!$N$7</f>
        <v>1499160</v>
      </c>
    </row>
    <row r="422" spans="1:11">
      <c r="A422" s="5">
        <f xml:space="preserve"> 'Input-Graph'!$K$16 + 'Input-Graph'!$K$22/'Input-Graph'!A422</f>
        <v>2370.7199153299448</v>
      </c>
      <c r="B422">
        <f xml:space="preserve"> SQRT('Input-Graph'!$K$16/(2*PI())) * 'Input-Graph'!$K$22 * EXP(J422/(2*'Input-Graph'!$K$16)) / ('Input-Graph'!A422*A422)</f>
        <v>0.31973663864126922</v>
      </c>
      <c r="C422">
        <f t="shared" si="28"/>
        <v>-2.5953451332370134</v>
      </c>
      <c r="D422">
        <f xml:space="preserve"> POWER('Input-Graph'!$K$16,1.5) * EXP(J422/(2*'Input-Graph'!$K$16)) / (A422*SQRT(2*PI()))</f>
        <v>2.8092339102881598</v>
      </c>
      <c r="E422">
        <f t="shared" si="29"/>
        <v>0.21388877705114639</v>
      </c>
      <c r="F422" s="7">
        <f xml:space="preserve"> I422 * NORMDIST(-I422*SQRT(A422)/'Input-Graph'!$K$16,0,1,1)</f>
        <v>2.0387639981290007</v>
      </c>
      <c r="G422" s="7">
        <f xml:space="preserve"> - (  'Input-Graph'!$K$16*EXP(Intermediate!J422*Intermediate!A422/(2*'Input-Graph'!$K$16*'Input-Graph'!$K$16)  )/SQRT(2*PI()*Intermediate!A422)  )</f>
        <v>-2.423306046217188</v>
      </c>
      <c r="H422">
        <f t="shared" si="30"/>
        <v>0.14908336760422847</v>
      </c>
      <c r="I422">
        <f>'Input-Graph'!$K$15 - 'Input-Graph'!$N$16/Intermediate!K422</f>
        <v>86.850500000000011</v>
      </c>
      <c r="J422">
        <f t="shared" si="27"/>
        <v>-7543.0093502500022</v>
      </c>
      <c r="K422">
        <f>('Input-Graph'!$N$6 - ((2*'Input-Graph'!A422/'Input-Graph'!$N$8) + 'Input-Graph'!$N$9))*'Input-Graph'!$N$7</f>
        <v>1499158</v>
      </c>
    </row>
    <row r="423" spans="1:11">
      <c r="A423" s="5">
        <f xml:space="preserve"> 'Input-Graph'!$K$16 + 'Input-Graph'!$K$22/'Input-Graph'!A423</f>
        <v>2370.1458534265985</v>
      </c>
      <c r="B423">
        <f xml:space="preserve"> SQRT('Input-Graph'!$K$16/(2*PI())) * 'Input-Graph'!$K$22 * EXP(J423/(2*'Input-Graph'!$K$16)) / ('Input-Graph'!A423*A423)</f>
        <v>0.31905622728044369</v>
      </c>
      <c r="C423">
        <f t="shared" si="28"/>
        <v>-2.5953451332370134</v>
      </c>
      <c r="D423">
        <f xml:space="preserve"> POWER('Input-Graph'!$K$16,1.5) * EXP(J423/(2*'Input-Graph'!$K$16)) / (A423*SQRT(2*PI()))</f>
        <v>2.8099143216489852</v>
      </c>
      <c r="E423">
        <f t="shared" si="29"/>
        <v>0.21456918841197181</v>
      </c>
      <c r="F423" s="7">
        <f xml:space="preserve"> I423 * NORMDIST(-I423*SQRT(A423)/'Input-Graph'!$K$16,0,1,1)</f>
        <v>2.0399224509943981</v>
      </c>
      <c r="G423" s="7">
        <f xml:space="preserve"> - (  'Input-Graph'!$K$16*EXP(Intermediate!J423*Intermediate!A423/(2*'Input-Graph'!$K$16*'Input-Graph'!$K$16)  )/SQRT(2*PI()*Intermediate!A423)  )</f>
        <v>-2.42475802024292</v>
      </c>
      <c r="H423">
        <f t="shared" si="30"/>
        <v>0.14878984644389348</v>
      </c>
      <c r="I423">
        <f>'Input-Graph'!$K$15 - 'Input-Graph'!$N$16/Intermediate!K423</f>
        <v>86.850500000000011</v>
      </c>
      <c r="J423">
        <f t="shared" si="27"/>
        <v>-7543.0093502500022</v>
      </c>
      <c r="K423">
        <f>('Input-Graph'!$N$6 - ((2*'Input-Graph'!A423/'Input-Graph'!$N$8) + 'Input-Graph'!$N$9))*'Input-Graph'!$N$7</f>
        <v>1499156</v>
      </c>
    </row>
    <row r="424" spans="1:11">
      <c r="A424" s="5">
        <f xml:space="preserve"> 'Input-Graph'!$K$16 + 'Input-Graph'!$K$22/'Input-Graph'!A424</f>
        <v>2369.5745057639301</v>
      </c>
      <c r="B424">
        <f xml:space="preserve"> SQRT('Input-Graph'!$K$16/(2*PI())) * 'Input-Graph'!$K$22 * EXP(J424/(2*'Input-Graph'!$K$16)) / ('Input-Graph'!A424*A424)</f>
        <v>0.31837870565110987</v>
      </c>
      <c r="C424">
        <f t="shared" si="28"/>
        <v>-2.5953451332370134</v>
      </c>
      <c r="D424">
        <f xml:space="preserve"> POWER('Input-Graph'!$K$16,1.5) * EXP(J424/(2*'Input-Graph'!$K$16)) / (A424*SQRT(2*PI()))</f>
        <v>2.8105918432783192</v>
      </c>
      <c r="E424">
        <f t="shared" si="29"/>
        <v>0.2152467100413058</v>
      </c>
      <c r="F424" s="7">
        <f xml:space="preserve"> I424 * NORMDIST(-I424*SQRT(A424)/'Input-Graph'!$K$16,0,1,1)</f>
        <v>2.0410761157534982</v>
      </c>
      <c r="G424" s="7">
        <f xml:space="preserve"> - (  'Input-Graph'!$K$16*EXP(Intermediate!J424*Intermediate!A424/(2*'Input-Graph'!$K$16*'Input-Graph'!$K$16)  )/SQRT(2*PI()*Intermediate!A424)  )</f>
        <v>-2.4262040636231204</v>
      </c>
      <c r="H424">
        <f t="shared" si="30"/>
        <v>0.14849746782279372</v>
      </c>
      <c r="I424">
        <f>'Input-Graph'!$K$15 - 'Input-Graph'!$N$16/Intermediate!K424</f>
        <v>86.850500000000011</v>
      </c>
      <c r="J424">
        <f t="shared" si="27"/>
        <v>-7543.0093502500022</v>
      </c>
      <c r="K424">
        <f>('Input-Graph'!$N$6 - ((2*'Input-Graph'!A424/'Input-Graph'!$N$8) + 'Input-Graph'!$N$9))*'Input-Graph'!$N$7</f>
        <v>1499154</v>
      </c>
    </row>
    <row r="425" spans="1:11">
      <c r="A425" s="5">
        <f xml:space="preserve"> 'Input-Graph'!$K$16 + 'Input-Graph'!$K$22/'Input-Graph'!A425</f>
        <v>2369.0058531374061</v>
      </c>
      <c r="B425">
        <f xml:space="preserve"> SQRT('Input-Graph'!$K$16/(2*PI())) * 'Input-Graph'!$K$22 * EXP(J425/(2*'Input-Graph'!$K$16)) / ('Input-Graph'!A425*A425)</f>
        <v>0.31770405538308705</v>
      </c>
      <c r="C425">
        <f t="shared" si="28"/>
        <v>-2.5953451332370134</v>
      </c>
      <c r="D425">
        <f xml:space="preserve"> POWER('Input-Graph'!$K$16,1.5) * EXP(J425/(2*'Input-Graph'!$K$16)) / (A425*SQRT(2*PI()))</f>
        <v>2.8112664935463418</v>
      </c>
      <c r="E425">
        <f t="shared" si="29"/>
        <v>0.2159213603093284</v>
      </c>
      <c r="F425" s="7">
        <f xml:space="preserve"> I425 * NORMDIST(-I425*SQRT(A425)/'Input-Graph'!$K$16,0,1,1)</f>
        <v>2.0422250218598479</v>
      </c>
      <c r="G425" s="7">
        <f xml:space="preserve"> - (  'Input-Graph'!$K$16*EXP(Intermediate!J425*Intermediate!A425/(2*'Input-Graph'!$K$16*'Input-Graph'!$K$16)  )/SQRT(2*PI()*Intermediate!A425)  )</f>
        <v>-2.427644212392905</v>
      </c>
      <c r="H425">
        <f t="shared" si="30"/>
        <v>0.14820622515935833</v>
      </c>
      <c r="I425">
        <f>'Input-Graph'!$K$15 - 'Input-Graph'!$N$16/Intermediate!K425</f>
        <v>86.850500000000011</v>
      </c>
      <c r="J425">
        <f t="shared" si="27"/>
        <v>-7543.0093502500022</v>
      </c>
      <c r="K425">
        <f>('Input-Graph'!$N$6 - ((2*'Input-Graph'!A425/'Input-Graph'!$N$8) + 'Input-Graph'!$N$9))*'Input-Graph'!$N$7</f>
        <v>1499152</v>
      </c>
    </row>
    <row r="426" spans="1:11">
      <c r="A426" s="5">
        <f xml:space="preserve"> 'Input-Graph'!$K$16 + 'Input-Graph'!$K$22/'Input-Graph'!A426</f>
        <v>2368.4398765232422</v>
      </c>
      <c r="B426">
        <f xml:space="preserve"> SQRT('Input-Graph'!$K$16/(2*PI())) * 'Input-Graph'!$K$22 * EXP(J426/(2*'Input-Graph'!$K$16)) / ('Input-Graph'!A426*A426)</f>
        <v>0.31703225826157216</v>
      </c>
      <c r="C426">
        <f t="shared" si="28"/>
        <v>-2.5953451332370134</v>
      </c>
      <c r="D426">
        <f xml:space="preserve"> POWER('Input-Graph'!$K$16,1.5) * EXP(J426/(2*'Input-Graph'!$K$16)) / (A426*SQRT(2*PI()))</f>
        <v>2.8119382906678569</v>
      </c>
      <c r="E426">
        <f t="shared" si="29"/>
        <v>0.21659315743084351</v>
      </c>
      <c r="F426" s="7">
        <f xml:space="preserve"> I426 * NORMDIST(-I426*SQRT(A426)/'Input-Graph'!$K$16,0,1,1)</f>
        <v>2.0433691985275466</v>
      </c>
      <c r="G426" s="7">
        <f xml:space="preserve"> - (  'Input-Graph'!$K$16*EXP(Intermediate!J426*Intermediate!A426/(2*'Input-Graph'!$K$16*'Input-Graph'!$K$16)  )/SQRT(2*PI()*Intermediate!A426)  )</f>
        <v>-2.4290785022981694</v>
      </c>
      <c r="H426">
        <f t="shared" si="30"/>
        <v>0.14791611192179266</v>
      </c>
      <c r="I426">
        <f>'Input-Graph'!$K$15 - 'Input-Graph'!$N$16/Intermediate!K426</f>
        <v>86.850500000000011</v>
      </c>
      <c r="J426">
        <f t="shared" si="27"/>
        <v>-7543.0093502500022</v>
      </c>
      <c r="K426">
        <f>('Input-Graph'!$N$6 - ((2*'Input-Graph'!A426/'Input-Graph'!$N$8) + 'Input-Graph'!$N$9))*'Input-Graph'!$N$7</f>
        <v>1499150</v>
      </c>
    </row>
    <row r="427" spans="1:11">
      <c r="A427" s="5">
        <f xml:space="preserve"> 'Input-Graph'!$K$16 + 'Input-Graph'!$K$22/'Input-Graph'!A427</f>
        <v>2367.8765570762812</v>
      </c>
      <c r="B427">
        <f xml:space="preserve"> SQRT('Input-Graph'!$K$16/(2*PI())) * 'Input-Graph'!$K$22 * EXP(J427/(2*'Input-Graph'!$K$16)) / ('Input-Graph'!A427*A427)</f>
        <v>0.31636329622550058</v>
      </c>
      <c r="C427">
        <f t="shared" si="28"/>
        <v>-2.5953451332370134</v>
      </c>
      <c r="D427">
        <f xml:space="preserve"> POWER('Input-Graph'!$K$16,1.5) * EXP(J427/(2*'Input-Graph'!$K$16)) / (A427*SQRT(2*PI()))</f>
        <v>2.8126072527039288</v>
      </c>
      <c r="E427">
        <f t="shared" si="29"/>
        <v>0.21726211946691532</v>
      </c>
      <c r="F427" s="7">
        <f xml:space="preserve"> I427 * NORMDIST(-I427*SQRT(A427)/'Input-Graph'!$K$16,0,1,1)</f>
        <v>2.0445086747335885</v>
      </c>
      <c r="G427" s="7">
        <f xml:space="preserve"> - (  'Input-Graph'!$K$16*EXP(Intermediate!J427*Intermediate!A427/(2*'Input-Graph'!$K$16*'Input-Graph'!$K$16)  )/SQRT(2*PI()*Intermediate!A427)  )</f>
        <v>-2.430506968798464</v>
      </c>
      <c r="H427">
        <f t="shared" si="30"/>
        <v>0.14762712162754044</v>
      </c>
      <c r="I427">
        <f>'Input-Graph'!$K$15 - 'Input-Graph'!$N$16/Intermediate!K427</f>
        <v>86.850500000000011</v>
      </c>
      <c r="J427">
        <f t="shared" si="27"/>
        <v>-7543.0093502500022</v>
      </c>
      <c r="K427">
        <f>('Input-Graph'!$N$6 - ((2*'Input-Graph'!A427/'Input-Graph'!$N$8) + 'Input-Graph'!$N$9))*'Input-Graph'!$N$7</f>
        <v>1499148</v>
      </c>
    </row>
    <row r="428" spans="1:11">
      <c r="A428" s="5">
        <f xml:space="preserve"> 'Input-Graph'!$K$16 + 'Input-Graph'!$K$22/'Input-Graph'!A428</f>
        <v>2367.3158761279005</v>
      </c>
      <c r="B428">
        <f xml:space="preserve"> SQRT('Input-Graph'!$K$16/(2*PI())) * 'Input-Graph'!$K$22 * EXP(J428/(2*'Input-Graph'!$K$16)) / ('Input-Graph'!A428*A428)</f>
        <v>0.31569715136592769</v>
      </c>
      <c r="C428">
        <f t="shared" si="28"/>
        <v>-2.5953451332370134</v>
      </c>
      <c r="D428">
        <f xml:space="preserve"> POWER('Input-Graph'!$K$16,1.5) * EXP(J428/(2*'Input-Graph'!$K$16)) / (A428*SQRT(2*PI()))</f>
        <v>2.8132733975635014</v>
      </c>
      <c r="E428">
        <f t="shared" si="29"/>
        <v>0.21792826432648793</v>
      </c>
      <c r="F428" s="7">
        <f xml:space="preserve"> I428 * NORMDIST(-I428*SQRT(A428)/'Input-Graph'!$K$16,0,1,1)</f>
        <v>2.0456434792203404</v>
      </c>
      <c r="G428" s="7">
        <f xml:space="preserve"> - (  'Input-Graph'!$K$16*EXP(Intermediate!J428*Intermediate!A428/(2*'Input-Graph'!$K$16*'Input-Graph'!$K$16)  )/SQRT(2*PI()*Intermediate!A428)  )</f>
        <v>-2.4319296470698344</v>
      </c>
      <c r="H428">
        <f t="shared" si="30"/>
        <v>0.14733924784292185</v>
      </c>
      <c r="I428">
        <f>'Input-Graph'!$K$15 - 'Input-Graph'!$N$16/Intermediate!K428</f>
        <v>86.850500000000011</v>
      </c>
      <c r="J428">
        <f t="shared" si="27"/>
        <v>-7543.0093502500022</v>
      </c>
      <c r="K428">
        <f>('Input-Graph'!$N$6 - ((2*'Input-Graph'!A428/'Input-Graph'!$N$8) + 'Input-Graph'!$N$9))*'Input-Graph'!$N$7</f>
        <v>1499146</v>
      </c>
    </row>
    <row r="429" spans="1:11">
      <c r="A429" s="5">
        <f xml:space="preserve"> 'Input-Graph'!$K$16 + 'Input-Graph'!$K$22/'Input-Graph'!A429</f>
        <v>2366.7578151839516</v>
      </c>
      <c r="B429">
        <f xml:space="preserve"> SQRT('Input-Graph'!$K$16/(2*PI())) * 'Input-Graph'!$K$22 * EXP(J429/(2*'Input-Graph'!$K$16)) / ('Input-Graph'!A429*A429)</f>
        <v>0.31503380592443042</v>
      </c>
      <c r="C429">
        <f t="shared" si="28"/>
        <v>-2.5953451332370134</v>
      </c>
      <c r="D429">
        <f xml:space="preserve"> POWER('Input-Graph'!$K$16,1.5) * EXP(J429/(2*'Input-Graph'!$K$16)) / (A429*SQRT(2*PI()))</f>
        <v>2.8139367430049993</v>
      </c>
      <c r="E429">
        <f t="shared" si="29"/>
        <v>0.21859160976798586</v>
      </c>
      <c r="F429" s="7">
        <f xml:space="preserve"> I429 * NORMDIST(-I429*SQRT(A429)/'Input-Graph'!$K$16,0,1,1)</f>
        <v>2.0467736404977988</v>
      </c>
      <c r="G429" s="7">
        <f xml:space="preserve"> - (  'Input-Graph'!$K$16*EXP(Intermediate!J429*Intermediate!A429/(2*'Input-Graph'!$K$16*'Input-Graph'!$K$16)  )/SQRT(2*PI()*Intermediate!A429)  )</f>
        <v>-2.4333465720076202</v>
      </c>
      <c r="H429">
        <f t="shared" si="30"/>
        <v>0.14705248418259487</v>
      </c>
      <c r="I429">
        <f>'Input-Graph'!$K$15 - 'Input-Graph'!$N$16/Intermediate!K429</f>
        <v>86.850500000000011</v>
      </c>
      <c r="J429">
        <f t="shared" si="27"/>
        <v>-7543.0093502500022</v>
      </c>
      <c r="K429">
        <f>('Input-Graph'!$N$6 - ((2*'Input-Graph'!A429/'Input-Graph'!$N$8) + 'Input-Graph'!$N$9))*'Input-Graph'!$N$7</f>
        <v>1499144</v>
      </c>
    </row>
    <row r="430" spans="1:11">
      <c r="A430" s="5">
        <f xml:space="preserve"> 'Input-Graph'!$K$16 + 'Input-Graph'!$K$22/'Input-Graph'!A430</f>
        <v>2366.2023559227255</v>
      </c>
      <c r="B430">
        <f xml:space="preserve"> SQRT('Input-Graph'!$K$16/(2*PI())) * 'Input-Graph'!$K$22 * EXP(J430/(2*'Input-Graph'!$K$16)) / ('Input-Graph'!A430*A430)</f>
        <v>0.31437324229152924</v>
      </c>
      <c r="C430">
        <f t="shared" si="28"/>
        <v>-2.5953451332370134</v>
      </c>
      <c r="D430">
        <f xml:space="preserve"> POWER('Input-Graph'!$K$16,1.5) * EXP(J430/(2*'Input-Graph'!$K$16)) / (A430*SQRT(2*PI()))</f>
        <v>2.8145973066378995</v>
      </c>
      <c r="E430">
        <f t="shared" si="29"/>
        <v>0.2192521734008861</v>
      </c>
      <c r="F430" s="7">
        <f xml:space="preserve"> I430 * NORMDIST(-I430*SQRT(A430)/'Input-Graph'!$K$16,0,1,1)</f>
        <v>2.0478991868459411</v>
      </c>
      <c r="G430" s="7">
        <f xml:space="preserve"> - (  'Input-Graph'!$K$16*EXP(Intermediate!J430*Intermediate!A430/(2*'Input-Graph'!$K$16*'Input-Graph'!$K$16)  )/SQRT(2*PI()*Intermediate!A430)  )</f>
        <v>-2.4347577782292231</v>
      </c>
      <c r="H430">
        <f t="shared" si="30"/>
        <v>0.14676682430913335</v>
      </c>
      <c r="I430">
        <f>'Input-Graph'!$K$15 - 'Input-Graph'!$N$16/Intermediate!K430</f>
        <v>86.850500000000011</v>
      </c>
      <c r="J430">
        <f t="shared" si="27"/>
        <v>-7543.0093502500022</v>
      </c>
      <c r="K430">
        <f>('Input-Graph'!$N$6 - ((2*'Input-Graph'!A430/'Input-Graph'!$N$8) + 'Input-Graph'!$N$9))*'Input-Graph'!$N$7</f>
        <v>1499142</v>
      </c>
    </row>
    <row r="431" spans="1:11">
      <c r="A431" s="5">
        <f xml:space="preserve"> 'Input-Graph'!$K$16 + 'Input-Graph'!$K$22/'Input-Graph'!A431</f>
        <v>2365.6494801929466</v>
      </c>
      <c r="B431">
        <f xml:space="preserve"> SQRT('Input-Graph'!$K$16/(2*PI())) * 'Input-Graph'!$K$22 * EXP(J431/(2*'Input-Graph'!$K$16)) / ('Input-Graph'!A431*A431)</f>
        <v>0.31371544300513021</v>
      </c>
      <c r="C431">
        <f t="shared" si="28"/>
        <v>-2.5953451332370134</v>
      </c>
      <c r="D431">
        <f xml:space="preserve"> POWER('Input-Graph'!$K$16,1.5) * EXP(J431/(2*'Input-Graph'!$K$16)) / (A431*SQRT(2*PI()))</f>
        <v>2.8152551059242987</v>
      </c>
      <c r="E431">
        <f t="shared" si="29"/>
        <v>0.21990997268728529</v>
      </c>
      <c r="F431" s="7">
        <f xml:space="preserve"> I431 * NORMDIST(-I431*SQRT(A431)/'Input-Graph'!$K$16,0,1,1)</f>
        <v>2.049020146317071</v>
      </c>
      <c r="G431" s="7">
        <f xml:space="preserve"> - (  'Input-Graph'!$K$16*EXP(Intermediate!J431*Intermediate!A431/(2*'Input-Graph'!$K$16*'Input-Graph'!$K$16)  )/SQRT(2*PI()*Intermediate!A431)  )</f>
        <v>-2.436163300076855</v>
      </c>
      <c r="H431">
        <f t="shared" si="30"/>
        <v>0.14648226193263136</v>
      </c>
      <c r="I431">
        <f>'Input-Graph'!$K$15 - 'Input-Graph'!$N$16/Intermediate!K431</f>
        <v>86.850500000000011</v>
      </c>
      <c r="J431">
        <f t="shared" si="27"/>
        <v>-7543.0093502500022</v>
      </c>
      <c r="K431">
        <f>('Input-Graph'!$N$6 - ((2*'Input-Graph'!A431/'Input-Graph'!$N$8) + 'Input-Graph'!$N$9))*'Input-Graph'!$N$7</f>
        <v>1499140</v>
      </c>
    </row>
    <row r="432" spans="1:11">
      <c r="A432" s="5">
        <f xml:space="preserve"> 'Input-Graph'!$K$16 + 'Input-Graph'!$K$22/'Input-Graph'!A432</f>
        <v>2365.0991700117975</v>
      </c>
      <c r="B432">
        <f xml:space="preserve"> SQRT('Input-Graph'!$K$16/(2*PI())) * 'Input-Graph'!$K$22 * EXP(J432/(2*'Input-Graph'!$K$16)) / ('Input-Graph'!A432*A432)</f>
        <v>0.3130603907489859</v>
      </c>
      <c r="C432">
        <f t="shared" si="28"/>
        <v>-2.5953451332370134</v>
      </c>
      <c r="D432">
        <f xml:space="preserve"> POWER('Input-Graph'!$K$16,1.5) * EXP(J432/(2*'Input-Graph'!$K$16)) / (A432*SQRT(2*PI()))</f>
        <v>2.8159101581804435</v>
      </c>
      <c r="E432">
        <f t="shared" si="29"/>
        <v>0.22056502494343011</v>
      </c>
      <c r="F432" s="7">
        <f xml:space="preserve"> I432 * NORMDIST(-I432*SQRT(A432)/'Input-Graph'!$K$16,0,1,1)</f>
        <v>2.0501365467380244</v>
      </c>
      <c r="G432" s="7">
        <f xml:space="preserve"> - (  'Input-Graph'!$K$16*EXP(Intermediate!J432*Intermediate!A432/(2*'Input-Graph'!$K$16*'Input-Graph'!$K$16)  )/SQRT(2*PI()*Intermediate!A432)  )</f>
        <v>-2.4375631716202362</v>
      </c>
      <c r="H432">
        <f t="shared" si="30"/>
        <v>0.14619879081020404</v>
      </c>
      <c r="I432">
        <f>'Input-Graph'!$K$15 - 'Input-Graph'!$N$16/Intermediate!K432</f>
        <v>86.850500000000011</v>
      </c>
      <c r="J432">
        <f t="shared" si="27"/>
        <v>-7543.0093502500022</v>
      </c>
      <c r="K432">
        <f>('Input-Graph'!$N$6 - ((2*'Input-Graph'!A432/'Input-Graph'!$N$8) + 'Input-Graph'!$N$9))*'Input-Graph'!$N$7</f>
        <v>1499138</v>
      </c>
    </row>
    <row r="433" spans="1:11">
      <c r="A433" s="5">
        <f xml:space="preserve"> 'Input-Graph'!$K$16 + 'Input-Graph'!$K$22/'Input-Graph'!A433</f>
        <v>2364.551407562969</v>
      </c>
      <c r="B433">
        <f xml:space="preserve"> SQRT('Input-Graph'!$K$16/(2*PI())) * 'Input-Graph'!$K$22 * EXP(J433/(2*'Input-Graph'!$K$16)) / ('Input-Graph'!A433*A433)</f>
        <v>0.3124080683511759</v>
      </c>
      <c r="C433">
        <f t="shared" si="28"/>
        <v>-2.5953451332370134</v>
      </c>
      <c r="D433">
        <f xml:space="preserve"> POWER('Input-Graph'!$K$16,1.5) * EXP(J433/(2*'Input-Graph'!$K$16)) / (A433*SQRT(2*PI()))</f>
        <v>2.8165624805782534</v>
      </c>
      <c r="E433">
        <f t="shared" si="29"/>
        <v>0.22121734734123999</v>
      </c>
      <c r="F433" s="7">
        <f xml:space="preserve"> I433 * NORMDIST(-I433*SQRT(A433)/'Input-Graph'!$K$16,0,1,1)</f>
        <v>2.0512484157124171</v>
      </c>
      <c r="G433" s="7">
        <f xml:space="preserve"> - (  'Input-Graph'!$K$16*EXP(Intermediate!J433*Intermediate!A433/(2*'Input-Graph'!$K$16*'Input-Graph'!$K$16)  )/SQRT(2*PI()*Intermediate!A433)  )</f>
        <v>-2.4389574266592691</v>
      </c>
      <c r="H433">
        <f t="shared" si="30"/>
        <v>0.14591640474556389</v>
      </c>
      <c r="I433">
        <f>'Input-Graph'!$K$15 - 'Input-Graph'!$N$16/Intermediate!K433</f>
        <v>86.850500000000011</v>
      </c>
      <c r="J433">
        <f t="shared" si="27"/>
        <v>-7543.0093502500022</v>
      </c>
      <c r="K433">
        <f>('Input-Graph'!$N$6 - ((2*'Input-Graph'!A433/'Input-Graph'!$N$8) + 'Input-Graph'!$N$9))*'Input-Graph'!$N$7</f>
        <v>1499136</v>
      </c>
    </row>
    <row r="434" spans="1:11">
      <c r="A434" s="5">
        <f xml:space="preserve"> 'Input-Graph'!$K$16 + 'Input-Graph'!$K$22/'Input-Graph'!A434</f>
        <v>2364.0061751947351</v>
      </c>
      <c r="B434">
        <f xml:space="preserve"> SQRT('Input-Graph'!$K$16/(2*PI())) * 'Input-Graph'!$K$22 * EXP(J434/(2*'Input-Graph'!$K$16)) / ('Input-Graph'!A434*A434)</f>
        <v>0.3117584587826065</v>
      </c>
      <c r="C434">
        <f t="shared" si="28"/>
        <v>-2.5953451332370134</v>
      </c>
      <c r="D434">
        <f xml:space="preserve"> POWER('Input-Graph'!$K$16,1.5) * EXP(J434/(2*'Input-Graph'!$K$16)) / (A434*SQRT(2*PI()))</f>
        <v>2.8172120901468225</v>
      </c>
      <c r="E434">
        <f t="shared" si="29"/>
        <v>0.22186695690980907</v>
      </c>
      <c r="F434" s="7">
        <f xml:space="preserve"> I434 * NORMDIST(-I434*SQRT(A434)/'Input-Graph'!$K$16,0,1,1)</f>
        <v>2.0523557806229493</v>
      </c>
      <c r="G434" s="7">
        <f xml:space="preserve"> - (  'Input-Graph'!$K$16*EXP(Intermediate!J434*Intermediate!A434/(2*'Input-Graph'!$K$16*'Input-Graph'!$K$16)  )/SQRT(2*PI()*Intermediate!A434)  )</f>
        <v>-2.4403460987266894</v>
      </c>
      <c r="H434">
        <f t="shared" si="30"/>
        <v>0.14563509758867577</v>
      </c>
      <c r="I434">
        <f>'Input-Graph'!$K$15 - 'Input-Graph'!$N$16/Intermediate!K434</f>
        <v>86.850500000000011</v>
      </c>
      <c r="J434">
        <f t="shared" si="27"/>
        <v>-7543.0093502500022</v>
      </c>
      <c r="K434">
        <f>('Input-Graph'!$N$6 - ((2*'Input-Graph'!A434/'Input-Graph'!$N$8) + 'Input-Graph'!$N$9))*'Input-Graph'!$N$7</f>
        <v>1499134</v>
      </c>
    </row>
    <row r="435" spans="1:11">
      <c r="A435" s="5">
        <f xml:space="preserve"> 'Input-Graph'!$K$16 + 'Input-Graph'!$K$22/'Input-Graph'!A435</f>
        <v>2363.4634554180602</v>
      </c>
      <c r="B435">
        <f xml:space="preserve"> SQRT('Input-Graph'!$K$16/(2*PI())) * 'Input-Graph'!$K$22 * EXP(J435/(2*'Input-Graph'!$K$16)) / ('Input-Graph'!A435*A435)</f>
        <v>0.31111154515552863</v>
      </c>
      <c r="C435">
        <f t="shared" si="28"/>
        <v>-2.5953451332370134</v>
      </c>
      <c r="D435">
        <f xml:space="preserve"> POWER('Input-Graph'!$K$16,1.5) * EXP(J435/(2*'Input-Graph'!$K$16)) / (A435*SQRT(2*PI()))</f>
        <v>2.8178590037739006</v>
      </c>
      <c r="E435">
        <f t="shared" si="29"/>
        <v>0.2225138705368872</v>
      </c>
      <c r="F435" s="7">
        <f xml:space="preserve"> I435 * NORMDIST(-I435*SQRT(A435)/'Input-Graph'!$K$16,0,1,1)</f>
        <v>2.0534586686334597</v>
      </c>
      <c r="G435" s="7">
        <f xml:space="preserve"> - (  'Input-Graph'!$K$16*EXP(Intermediate!J435*Intermediate!A435/(2*'Input-Graph'!$K$16*'Input-Graph'!$K$16)  )/SQRT(2*PI()*Intermediate!A435)  )</f>
        <v>-2.4417292210906707</v>
      </c>
      <c r="H435">
        <f t="shared" si="30"/>
        <v>0.14535486323520486</v>
      </c>
      <c r="I435">
        <f>'Input-Graph'!$K$15 - 'Input-Graph'!$N$16/Intermediate!K435</f>
        <v>86.850500000000011</v>
      </c>
      <c r="J435">
        <f t="shared" si="27"/>
        <v>-7543.0093502500022</v>
      </c>
      <c r="K435">
        <f>('Input-Graph'!$N$6 - ((2*'Input-Graph'!A435/'Input-Graph'!$N$8) + 'Input-Graph'!$N$9))*'Input-Graph'!$N$7</f>
        <v>1499132</v>
      </c>
    </row>
    <row r="436" spans="1:11">
      <c r="A436" s="5">
        <f xml:space="preserve"> 'Input-Graph'!$K$16 + 'Input-Graph'!$K$22/'Input-Graph'!A436</f>
        <v>2362.9232309047266</v>
      </c>
      <c r="B436">
        <f xml:space="preserve"> SQRT('Input-Graph'!$K$16/(2*PI())) * 'Input-Graph'!$K$22 * EXP(J436/(2*'Input-Graph'!$K$16)) / ('Input-Graph'!A436*A436)</f>
        <v>0.31046731072207451</v>
      </c>
      <c r="C436">
        <f t="shared" si="28"/>
        <v>-2.5953451332370134</v>
      </c>
      <c r="D436">
        <f xml:space="preserve"> POWER('Input-Graph'!$K$16,1.5) * EXP(J436/(2*'Input-Graph'!$K$16)) / (A436*SQRT(2*PI()))</f>
        <v>2.8185032382073545</v>
      </c>
      <c r="E436">
        <f t="shared" si="29"/>
        <v>0.22315810497034105</v>
      </c>
      <c r="F436" s="7">
        <f xml:space="preserve"> I436 * NORMDIST(-I436*SQRT(A436)/'Input-Graph'!$K$16,0,1,1)</f>
        <v>2.0545571066911998</v>
      </c>
      <c r="G436" s="7">
        <f xml:space="preserve"> - (  'Input-Graph'!$K$16*EXP(Intermediate!J436*Intermediate!A436/(2*'Input-Graph'!$K$16*'Input-Graph'!$K$16)  )/SQRT(2*PI()*Intermediate!A436)  )</f>
        <v>-2.4431068267574152</v>
      </c>
      <c r="H436">
        <f t="shared" si="30"/>
        <v>0.14507569562620004</v>
      </c>
      <c r="I436">
        <f>'Input-Graph'!$K$15 - 'Input-Graph'!$N$16/Intermediate!K436</f>
        <v>86.850500000000011</v>
      </c>
      <c r="J436">
        <f t="shared" si="27"/>
        <v>-7543.0093502500022</v>
      </c>
      <c r="K436">
        <f>('Input-Graph'!$N$6 - ((2*'Input-Graph'!A436/'Input-Graph'!$N$8) + 'Input-Graph'!$N$9))*'Input-Graph'!$N$7</f>
        <v>1499130</v>
      </c>
    </row>
    <row r="437" spans="1:11">
      <c r="A437" s="5">
        <f xml:space="preserve"> 'Input-Graph'!$K$16 + 'Input-Graph'!$K$22/'Input-Graph'!A437</f>
        <v>2362.3854844854905</v>
      </c>
      <c r="B437">
        <f xml:space="preserve"> SQRT('Input-Graph'!$K$16/(2*PI())) * 'Input-Graph'!$K$22 * EXP(J437/(2*'Input-Graph'!$K$16)) / ('Input-Graph'!A437*A437)</f>
        <v>0.30982573887281245</v>
      </c>
      <c r="C437">
        <f t="shared" si="28"/>
        <v>-2.5953451332370134</v>
      </c>
      <c r="D437">
        <f xml:space="preserve"> POWER('Input-Graph'!$K$16,1.5) * EXP(J437/(2*'Input-Graph'!$K$16)) / (A437*SQRT(2*PI()))</f>
        <v>2.819144810056617</v>
      </c>
      <c r="E437">
        <f t="shared" si="29"/>
        <v>0.22379967681960355</v>
      </c>
      <c r="F437" s="7">
        <f xml:space="preserve"> I437 * NORMDIST(-I437*SQRT(A437)/'Input-Graph'!$K$16,0,1,1)</f>
        <v>2.0556511215289577</v>
      </c>
      <c r="G437" s="7">
        <f xml:space="preserve"> - (  'Input-Graph'!$K$16*EXP(Intermediate!J437*Intermediate!A437/(2*'Input-Graph'!$K$16*'Input-Graph'!$K$16)  )/SQRT(2*PI()*Intermediate!A437)  )</f>
        <v>-2.4444789484736997</v>
      </c>
      <c r="H437">
        <f t="shared" si="30"/>
        <v>0.14479758874767423</v>
      </c>
      <c r="I437">
        <f>'Input-Graph'!$K$15 - 'Input-Graph'!$N$16/Intermediate!K437</f>
        <v>86.850500000000011</v>
      </c>
      <c r="J437">
        <f t="shared" si="27"/>
        <v>-7543.0093502500022</v>
      </c>
      <c r="K437">
        <f>('Input-Graph'!$N$6 - ((2*'Input-Graph'!A437/'Input-Graph'!$N$8) + 'Input-Graph'!$N$9))*'Input-Graph'!$N$7</f>
        <v>1499128</v>
      </c>
    </row>
    <row r="438" spans="1:11">
      <c r="A438" s="5">
        <f xml:space="preserve"> 'Input-Graph'!$K$16 + 'Input-Graph'!$K$22/'Input-Graph'!A438</f>
        <v>2361.8501991482644</v>
      </c>
      <c r="B438">
        <f xml:space="preserve"> SQRT('Input-Graph'!$K$16/(2*PI())) * 'Input-Graph'!$K$22 * EXP(J438/(2*'Input-Graph'!$K$16)) / ('Input-Graph'!A438*A438)</f>
        <v>0.30918681313531909</v>
      </c>
      <c r="C438">
        <f t="shared" si="28"/>
        <v>-2.5953451332370134</v>
      </c>
      <c r="D438">
        <f xml:space="preserve"> POWER('Input-Graph'!$K$16,1.5) * EXP(J438/(2*'Input-Graph'!$K$16)) / (A438*SQRT(2*PI()))</f>
        <v>2.8197837357941102</v>
      </c>
      <c r="E438">
        <f t="shared" si="29"/>
        <v>0.2244386025570968</v>
      </c>
      <c r="F438" s="7">
        <f xml:space="preserve"> I438 * NORMDIST(-I438*SQRT(A438)/'Input-Graph'!$K$16,0,1,1)</f>
        <v>2.0567407396670885</v>
      </c>
      <c r="G438" s="7">
        <f xml:space="preserve"> - (  'Input-Graph'!$K$16*EXP(Intermediate!J438*Intermediate!A438/(2*'Input-Graph'!$K$16*'Input-Graph'!$K$16)  )/SQRT(2*PI()*Intermediate!A438)  )</f>
        <v>-2.4458456187294</v>
      </c>
      <c r="H438">
        <f t="shared" si="30"/>
        <v>0.14452053663010433</v>
      </c>
      <c r="I438">
        <f>'Input-Graph'!$K$15 - 'Input-Graph'!$N$16/Intermediate!K438</f>
        <v>86.850500000000011</v>
      </c>
      <c r="J438">
        <f t="shared" si="27"/>
        <v>-7543.0093502500022</v>
      </c>
      <c r="K438">
        <f>('Input-Graph'!$N$6 - ((2*'Input-Graph'!A438/'Input-Graph'!$N$8) + 'Input-Graph'!$N$9))*'Input-Graph'!$N$7</f>
        <v>1499126</v>
      </c>
    </row>
    <row r="439" spans="1:11">
      <c r="A439" s="5">
        <f xml:space="preserve"> 'Input-Graph'!$K$16 + 'Input-Graph'!$K$22/'Input-Graph'!A439</f>
        <v>2361.3173580363227</v>
      </c>
      <c r="B439">
        <f xml:space="preserve"> SQRT('Input-Graph'!$K$16/(2*PI())) * 'Input-Graph'!$K$22 * EXP(J439/(2*'Input-Graph'!$K$16)) / ('Input-Graph'!A439*A439)</f>
        <v>0.30855051717277004</v>
      </c>
      <c r="C439">
        <f t="shared" si="28"/>
        <v>-2.5953451332370134</v>
      </c>
      <c r="D439">
        <f xml:space="preserve"> POWER('Input-Graph'!$K$16,1.5) * EXP(J439/(2*'Input-Graph'!$K$16)) / (A439*SQRT(2*PI()))</f>
        <v>2.820420031756659</v>
      </c>
      <c r="E439">
        <f t="shared" si="29"/>
        <v>0.22507489851964557</v>
      </c>
      <c r="F439" s="7">
        <f xml:space="preserve"> I439 * NORMDIST(-I439*SQRT(A439)/'Input-Graph'!$K$16,0,1,1)</f>
        <v>2.0578259874156699</v>
      </c>
      <c r="G439" s="7">
        <f xml:space="preserve"> - (  'Input-Graph'!$K$16*EXP(Intermediate!J439*Intermediate!A439/(2*'Input-Graph'!$K$16*'Input-Graph'!$K$16)  )/SQRT(2*PI()*Intermediate!A439)  )</f>
        <v>-2.4472068697599894</v>
      </c>
      <c r="H439">
        <f t="shared" si="30"/>
        <v>0.14424453334809639</v>
      </c>
      <c r="I439">
        <f>'Input-Graph'!$K$15 - 'Input-Graph'!$N$16/Intermediate!K439</f>
        <v>86.850500000000011</v>
      </c>
      <c r="J439">
        <f t="shared" si="27"/>
        <v>-7543.0093502500022</v>
      </c>
      <c r="K439">
        <f>('Input-Graph'!$N$6 - ((2*'Input-Graph'!A439/'Input-Graph'!$N$8) + 'Input-Graph'!$N$9))*'Input-Graph'!$N$7</f>
        <v>1499124</v>
      </c>
    </row>
    <row r="440" spans="1:11">
      <c r="A440" s="5">
        <f xml:space="preserve"> 'Input-Graph'!$K$16 + 'Input-Graph'!$K$22/'Input-Graph'!A440</f>
        <v>2360.7869444465314</v>
      </c>
      <c r="B440">
        <f xml:space="preserve"> SQRT('Input-Graph'!$K$16/(2*PI())) * 'Input-Graph'!$K$22 * EXP(J440/(2*'Input-Graph'!$K$16)) / ('Input-Graph'!A440*A440)</f>
        <v>0.30791683478254694</v>
      </c>
      <c r="C440">
        <f t="shared" si="28"/>
        <v>-2.5953451332370134</v>
      </c>
      <c r="D440">
        <f xml:space="preserve"> POWER('Input-Graph'!$K$16,1.5) * EXP(J440/(2*'Input-Graph'!$K$16)) / (A440*SQRT(2*PI()))</f>
        <v>2.8210537141468817</v>
      </c>
      <c r="E440">
        <f t="shared" si="29"/>
        <v>0.22570858090986823</v>
      </c>
      <c r="F440" s="7">
        <f xml:space="preserve"> I440 * NORMDIST(-I440*SQRT(A440)/'Input-Graph'!$K$16,0,1,1)</f>
        <v>2.0589068908766381</v>
      </c>
      <c r="G440" s="7">
        <f xml:space="preserve"> - (  'Input-Graph'!$K$16*EXP(Intermediate!J440*Intermediate!A440/(2*'Input-Graph'!$K$16*'Input-Graph'!$K$16)  )/SQRT(2*PI()*Intermediate!A440)  )</f>
        <v>-2.448562733548997</v>
      </c>
      <c r="H440">
        <f t="shared" si="30"/>
        <v>0.14396957302005609</v>
      </c>
      <c r="I440">
        <f>'Input-Graph'!$K$15 - 'Input-Graph'!$N$16/Intermediate!K440</f>
        <v>86.850500000000011</v>
      </c>
      <c r="J440">
        <f t="shared" si="27"/>
        <v>-7543.0093502500022</v>
      </c>
      <c r="K440">
        <f>('Input-Graph'!$N$6 - ((2*'Input-Graph'!A440/'Input-Graph'!$N$8) + 'Input-Graph'!$N$9))*'Input-Graph'!$N$7</f>
        <v>1499122</v>
      </c>
    </row>
    <row r="441" spans="1:11">
      <c r="A441" s="5">
        <f xml:space="preserve"> 'Input-Graph'!$K$16 + 'Input-Graph'!$K$22/'Input-Graph'!A441</f>
        <v>2360.2589418276025</v>
      </c>
      <c r="B441">
        <f xml:space="preserve"> SQRT('Input-Graph'!$K$16/(2*PI())) * 'Input-Graph'!$K$22 * EXP(J441/(2*'Input-Graph'!$K$16)) / ('Input-Graph'!A441*A441)</f>
        <v>0.30728574989486279</v>
      </c>
      <c r="C441">
        <f t="shared" si="28"/>
        <v>-2.5953451332370134</v>
      </c>
      <c r="D441">
        <f xml:space="preserve"> POWER('Input-Graph'!$K$16,1.5) * EXP(J441/(2*'Input-Graph'!$K$16)) / (A441*SQRT(2*PI()))</f>
        <v>2.8216847990345659</v>
      </c>
      <c r="E441">
        <f t="shared" si="29"/>
        <v>0.22633966579755249</v>
      </c>
      <c r="F441" s="7">
        <f xml:space="preserve"> I441 * NORMDIST(-I441*SQRT(A441)/'Input-Graph'!$K$16,0,1,1)</f>
        <v>2.0599834759456801</v>
      </c>
      <c r="G441" s="7">
        <f xml:space="preserve"> - (  'Input-Graph'!$K$16*EXP(Intermediate!J441*Intermediate!A441/(2*'Input-Graph'!$K$16*'Input-Graph'!$K$16)  )/SQRT(2*PI()*Intermediate!A441)  )</f>
        <v>-2.4499132418304534</v>
      </c>
      <c r="H441">
        <f t="shared" si="30"/>
        <v>0.14369564980764205</v>
      </c>
      <c r="I441">
        <f>'Input-Graph'!$K$15 - 'Input-Graph'!$N$16/Intermediate!K441</f>
        <v>86.850500000000011</v>
      </c>
      <c r="J441">
        <f t="shared" si="27"/>
        <v>-7543.0093502500022</v>
      </c>
      <c r="K441">
        <f>('Input-Graph'!$N$6 - ((2*'Input-Graph'!A441/'Input-Graph'!$N$8) + 'Input-Graph'!$N$9))*'Input-Graph'!$N$7</f>
        <v>1499120</v>
      </c>
    </row>
    <row r="442" spans="1:11">
      <c r="A442" s="5">
        <f xml:space="preserve"> 'Input-Graph'!$K$16 + 'Input-Graph'!$K$22/'Input-Graph'!A442</f>
        <v>2359.7333337783739</v>
      </c>
      <c r="B442">
        <f xml:space="preserve"> SQRT('Input-Graph'!$K$16/(2*PI())) * 'Input-Graph'!$K$22 * EXP(J442/(2*'Input-Graph'!$K$16)) / ('Input-Graph'!A442*A442)</f>
        <v>0.30665724657140309</v>
      </c>
      <c r="C442">
        <f t="shared" si="28"/>
        <v>-2.5953451332370134</v>
      </c>
      <c r="D442">
        <f xml:space="preserve"> POWER('Input-Graph'!$K$16,1.5) * EXP(J442/(2*'Input-Graph'!$K$16)) / (A442*SQRT(2*PI()))</f>
        <v>2.822313302358026</v>
      </c>
      <c r="E442">
        <f t="shared" si="29"/>
        <v>0.22696816912101259</v>
      </c>
      <c r="F442" s="7">
        <f xml:space="preserve"> I442 * NORMDIST(-I442*SQRT(A442)/'Input-Graph'!$K$16,0,1,1)</f>
        <v>2.0610557683143549</v>
      </c>
      <c r="G442" s="7">
        <f xml:space="preserve"> - (  'Input-Graph'!$K$16*EXP(Intermediate!J442*Intermediate!A442/(2*'Input-Graph'!$K$16*'Input-Graph'!$K$16)  )/SQRT(2*PI()*Intermediate!A442)  )</f>
        <v>-2.4512584260912917</v>
      </c>
      <c r="H442">
        <f t="shared" si="30"/>
        <v>0.14342275791547854</v>
      </c>
      <c r="I442">
        <f>'Input-Graph'!$K$15 - 'Input-Graph'!$N$16/Intermediate!K442</f>
        <v>86.850500000000011</v>
      </c>
      <c r="J442">
        <f t="shared" si="27"/>
        <v>-7543.0093502500022</v>
      </c>
      <c r="K442">
        <f>('Input-Graph'!$N$6 - ((2*'Input-Graph'!A442/'Input-Graph'!$N$8) + 'Input-Graph'!$N$9))*'Input-Graph'!$N$7</f>
        <v>1499118</v>
      </c>
    </row>
    <row r="443" spans="1:11">
      <c r="A443" s="5">
        <f xml:space="preserve"> 'Input-Graph'!$K$16 + 'Input-Graph'!$K$22/'Input-Graph'!A443</f>
        <v>2359.2101040461098</v>
      </c>
      <c r="B443">
        <f xml:space="preserve"> SQRT('Input-Graph'!$K$16/(2*PI())) * 'Input-Graph'!$K$22 * EXP(J443/(2*'Input-Graph'!$K$16)) / ('Input-Graph'!A443*A443)</f>
        <v>0.30603130900398401</v>
      </c>
      <c r="C443">
        <f t="shared" si="28"/>
        <v>-2.5953451332370134</v>
      </c>
      <c r="D443">
        <f xml:space="preserve"> POWER('Input-Graph'!$K$16,1.5) * EXP(J443/(2*'Input-Graph'!$K$16)) / (A443*SQRT(2*PI()))</f>
        <v>2.8229392399254456</v>
      </c>
      <c r="E443">
        <f t="shared" si="29"/>
        <v>0.22759410668843216</v>
      </c>
      <c r="F443" s="7">
        <f xml:space="preserve"> I443 * NORMDIST(-I443*SQRT(A443)/'Input-Graph'!$K$16,0,1,1)</f>
        <v>2.0621237934720407</v>
      </c>
      <c r="G443" s="7">
        <f xml:space="preserve"> - (  'Input-Graph'!$K$16*EXP(Intermediate!J443*Intermediate!A443/(2*'Input-Graph'!$K$16*'Input-Graph'!$K$16)  )/SQRT(2*PI()*Intermediate!A443)  )</f>
        <v>-2.4525983175737336</v>
      </c>
      <c r="H443">
        <f t="shared" si="30"/>
        <v>0.14315089159072336</v>
      </c>
      <c r="I443">
        <f>'Input-Graph'!$K$15 - 'Input-Graph'!$N$16/Intermediate!K443</f>
        <v>86.850500000000011</v>
      </c>
      <c r="J443">
        <f t="shared" si="27"/>
        <v>-7543.0093502500022</v>
      </c>
      <c r="K443">
        <f>('Input-Graph'!$N$6 - ((2*'Input-Graph'!A443/'Input-Graph'!$N$8) + 'Input-Graph'!$N$9))*'Input-Graph'!$N$7</f>
        <v>1499116</v>
      </c>
    </row>
    <row r="444" spans="1:11">
      <c r="A444" s="5">
        <f xml:space="preserve"> 'Input-Graph'!$K$16 + 'Input-Graph'!$K$22/'Input-Graph'!A444</f>
        <v>2358.6892365248273</v>
      </c>
      <c r="B444">
        <f xml:space="preserve"> SQRT('Input-Graph'!$K$16/(2*PI())) * 'Input-Graph'!$K$22 * EXP(J444/(2*'Input-Graph'!$K$16)) / ('Input-Graph'!A444*A444)</f>
        <v>0.30540792151322727</v>
      </c>
      <c r="C444">
        <f t="shared" si="28"/>
        <v>-2.5953451332370134</v>
      </c>
      <c r="D444">
        <f xml:space="preserve"> POWER('Input-Graph'!$K$16,1.5) * EXP(J444/(2*'Input-Graph'!$K$16)) / (A444*SQRT(2*PI()))</f>
        <v>2.8235626274162016</v>
      </c>
      <c r="E444">
        <f t="shared" si="29"/>
        <v>0.22821749417918813</v>
      </c>
      <c r="F444" s="7">
        <f xml:space="preserve"> I444 * NORMDIST(-I444*SQRT(A444)/'Input-Graph'!$K$16,0,1,1)</f>
        <v>2.0631875767079402</v>
      </c>
      <c r="G444" s="7">
        <f xml:space="preserve"> - (  'Input-Graph'!$K$16*EXP(Intermediate!J444*Intermediate!A444/(2*'Input-Graph'!$K$16*'Input-Graph'!$K$16)  )/SQRT(2*PI()*Intermediate!A444)  )</f>
        <v>-2.4539329472776386</v>
      </c>
      <c r="H444">
        <f t="shared" si="30"/>
        <v>0.14288004512271701</v>
      </c>
      <c r="I444">
        <f>'Input-Graph'!$K$15 - 'Input-Graph'!$N$16/Intermediate!K444</f>
        <v>86.850500000000011</v>
      </c>
      <c r="J444">
        <f t="shared" si="27"/>
        <v>-7543.0093502500022</v>
      </c>
      <c r="K444">
        <f>('Input-Graph'!$N$6 - ((2*'Input-Graph'!A444/'Input-Graph'!$N$8) + 'Input-Graph'!$N$9))*'Input-Graph'!$N$7</f>
        <v>1499114</v>
      </c>
    </row>
    <row r="445" spans="1:11">
      <c r="A445" s="5">
        <f xml:space="preserve"> 'Input-Graph'!$K$16 + 'Input-Graph'!$K$22/'Input-Graph'!A445</f>
        <v>2358.1707152536401</v>
      </c>
      <c r="B445">
        <f xml:space="preserve"> SQRT('Input-Graph'!$K$16/(2*PI())) * 'Input-Graph'!$K$22 * EXP(J445/(2*'Input-Graph'!$K$16)) / ('Input-Graph'!A445*A445)</f>
        <v>0.30478706854725085</v>
      </c>
      <c r="C445">
        <f t="shared" si="28"/>
        <v>-2.5953451332370134</v>
      </c>
      <c r="D445">
        <f xml:space="preserve"> POWER('Input-Graph'!$K$16,1.5) * EXP(J445/(2*'Input-Graph'!$K$16)) / (A445*SQRT(2*PI()))</f>
        <v>2.8241834803821781</v>
      </c>
      <c r="E445">
        <f t="shared" si="29"/>
        <v>0.22883834714516471</v>
      </c>
      <c r="F445" s="7">
        <f xml:space="preserve"> I445 * NORMDIST(-I445*SQRT(A445)/'Input-Graph'!$K$16,0,1,1)</f>
        <v>2.0642471431129521</v>
      </c>
      <c r="G445" s="7">
        <f xml:space="preserve"> - (  'Input-Graph'!$K$16*EXP(Intermediate!J445*Intermediate!A445/(2*'Input-Graph'!$K$16*'Input-Graph'!$K$16)  )/SQRT(2*PI()*Intermediate!A445)  )</f>
        <v>-2.4552623459628404</v>
      </c>
      <c r="H445">
        <f t="shared" si="30"/>
        <v>0.14261021284252751</v>
      </c>
      <c r="I445">
        <f>'Input-Graph'!$K$15 - 'Input-Graph'!$N$16/Intermediate!K445</f>
        <v>86.850500000000011</v>
      </c>
      <c r="J445">
        <f t="shared" si="27"/>
        <v>-7543.0093502500022</v>
      </c>
      <c r="K445">
        <f>('Input-Graph'!$N$6 - ((2*'Input-Graph'!A445/'Input-Graph'!$N$8) + 'Input-Graph'!$N$9))*'Input-Graph'!$N$7</f>
        <v>1499112</v>
      </c>
    </row>
    <row r="446" spans="1:11">
      <c r="A446" s="5">
        <f xml:space="preserve"> 'Input-Graph'!$K$16 + 'Input-Graph'!$K$22/'Input-Graph'!A446</f>
        <v>2357.6545244151325</v>
      </c>
      <c r="B446">
        <f xml:space="preserve"> SQRT('Input-Graph'!$K$16/(2*PI())) * 'Input-Graph'!$K$22 * EXP(J446/(2*'Input-Graph'!$K$16)) / ('Input-Graph'!A446*A446)</f>
        <v>0.3041687346803757</v>
      </c>
      <c r="C446">
        <f t="shared" si="28"/>
        <v>-2.5953451332370134</v>
      </c>
      <c r="D446">
        <f xml:space="preserve"> POWER('Input-Graph'!$K$16,1.5) * EXP(J446/(2*'Input-Graph'!$K$16)) / (A446*SQRT(2*PI()))</f>
        <v>2.8248018142490539</v>
      </c>
      <c r="E446">
        <f t="shared" si="29"/>
        <v>0.22945668101204042</v>
      </c>
      <c r="F446" s="7">
        <f xml:space="preserve"> I446 * NORMDIST(-I446*SQRT(A446)/'Input-Graph'!$K$16,0,1,1)</f>
        <v>2.0653025175817534</v>
      </c>
      <c r="G446" s="7">
        <f xml:space="preserve"> - (  'Input-Graph'!$K$16*EXP(Intermediate!J446*Intermediate!A446/(2*'Input-Graph'!$K$16*'Input-Graph'!$K$16)  )/SQRT(2*PI()*Intermediate!A446)  )</f>
        <v>-2.456586544151441</v>
      </c>
      <c r="H446">
        <f t="shared" si="30"/>
        <v>0.14234138912272876</v>
      </c>
      <c r="I446">
        <f>'Input-Graph'!$K$15 - 'Input-Graph'!$N$16/Intermediate!K446</f>
        <v>86.850500000000011</v>
      </c>
      <c r="J446">
        <f t="shared" si="27"/>
        <v>-7543.0093502500022</v>
      </c>
      <c r="K446">
        <f>('Input-Graph'!$N$6 - ((2*'Input-Graph'!A446/'Input-Graph'!$N$8) + 'Input-Graph'!$N$9))*'Input-Graph'!$N$7</f>
        <v>1499110</v>
      </c>
    </row>
    <row r="447" spans="1:11">
      <c r="A447" s="5">
        <f xml:space="preserve"> 'Input-Graph'!$K$16 + 'Input-Graph'!$K$22/'Input-Graph'!A447</f>
        <v>2357.1406483337487</v>
      </c>
      <c r="B447">
        <f xml:space="preserve"> SQRT('Input-Graph'!$K$16/(2*PI())) * 'Input-Graph'!$K$22 * EXP(J447/(2*'Input-Graph'!$K$16)) / ('Input-Graph'!A447*A447)</f>
        <v>0.30355290461184775</v>
      </c>
      <c r="C447">
        <f t="shared" si="28"/>
        <v>-2.5953451332370134</v>
      </c>
      <c r="D447">
        <f xml:space="preserve"> POWER('Input-Graph'!$K$16,1.5) * EXP(J447/(2*'Input-Graph'!$K$16)) / (A447*SQRT(2*PI()))</f>
        <v>2.8254176443175809</v>
      </c>
      <c r="E447">
        <f t="shared" si="29"/>
        <v>0.23007251108056748</v>
      </c>
      <c r="F447" s="7">
        <f xml:space="preserve"> I447 * NORMDIST(-I447*SQRT(A447)/'Input-Graph'!$K$16,0,1,1)</f>
        <v>2.0663537248145154</v>
      </c>
      <c r="G447" s="7">
        <f xml:space="preserve"> - (  'Input-Graph'!$K$16*EXP(Intermediate!J447*Intermediate!A447/(2*'Input-Graph'!$K$16*'Input-Graph'!$K$16)  )/SQRT(2*PI()*Intermediate!A447)  )</f>
        <v>-2.4579055721300835</v>
      </c>
      <c r="H447">
        <f t="shared" si="30"/>
        <v>0.14207356837684726</v>
      </c>
      <c r="I447">
        <f>'Input-Graph'!$K$15 - 'Input-Graph'!$N$16/Intermediate!K447</f>
        <v>86.850500000000011</v>
      </c>
      <c r="J447">
        <f t="shared" si="27"/>
        <v>-7543.0093502500022</v>
      </c>
      <c r="K447">
        <f>('Input-Graph'!$N$6 - ((2*'Input-Graph'!A447/'Input-Graph'!$N$8) + 'Input-Graph'!$N$9))*'Input-Graph'!$N$7</f>
        <v>1499108</v>
      </c>
    </row>
    <row r="448" spans="1:11">
      <c r="A448" s="5">
        <f xml:space="preserve"> 'Input-Graph'!$K$16 + 'Input-Graph'!$K$22/'Input-Graph'!A448</f>
        <v>2356.6290714742049</v>
      </c>
      <c r="B448">
        <f xml:space="preserve"> SQRT('Input-Graph'!$K$16/(2*PI())) * 'Input-Graph'!$K$22 * EXP(J448/(2*'Input-Graph'!$K$16)) / ('Input-Graph'!A448*A448)</f>
        <v>0.30293956316457687</v>
      </c>
      <c r="C448">
        <f t="shared" si="28"/>
        <v>-2.5953451332370134</v>
      </c>
      <c r="D448">
        <f xml:space="preserve"> POWER('Input-Graph'!$K$16,1.5) * EXP(J448/(2*'Input-Graph'!$K$16)) / (A448*SQRT(2*PI()))</f>
        <v>2.8260309857648522</v>
      </c>
      <c r="E448">
        <f t="shared" si="29"/>
        <v>0.2306858525278388</v>
      </c>
      <c r="F448" s="7">
        <f xml:space="preserve"> I448 * NORMDIST(-I448*SQRT(A448)/'Input-Graph'!$K$16,0,1,1)</f>
        <v>2.0674007893188913</v>
      </c>
      <c r="G448" s="7">
        <f xml:space="preserve"> - (  'Input-Graph'!$K$16*EXP(Intermediate!J448*Intermediate!A448/(2*'Input-Graph'!$K$16*'Input-Graph'!$K$16)  )/SQRT(2*PI()*Intermediate!A448)  )</f>
        <v>-2.4592194599522079</v>
      </c>
      <c r="H448">
        <f t="shared" si="30"/>
        <v>0.14180674505909874</v>
      </c>
      <c r="I448">
        <f>'Input-Graph'!$K$15 - 'Input-Graph'!$N$16/Intermediate!K448</f>
        <v>86.850500000000011</v>
      </c>
      <c r="J448">
        <f t="shared" si="27"/>
        <v>-7543.0093502500022</v>
      </c>
      <c r="K448">
        <f>('Input-Graph'!$N$6 - ((2*'Input-Graph'!A448/'Input-Graph'!$N$8) + 'Input-Graph'!$N$9))*'Input-Graph'!$N$7</f>
        <v>1499106</v>
      </c>
    </row>
    <row r="449" spans="1:11">
      <c r="A449" s="5">
        <f xml:space="preserve"> 'Input-Graph'!$K$16 + 'Input-Graph'!$K$22/'Input-Graph'!A449</f>
        <v>2356.1197784399274</v>
      </c>
      <c r="B449">
        <f xml:space="preserve"> SQRT('Input-Graph'!$K$16/(2*PI())) * 'Input-Graph'!$K$22 * EXP(J449/(2*'Input-Graph'!$K$16)) / ('Input-Graph'!A449*A449)</f>
        <v>0.30232869528388873</v>
      </c>
      <c r="C449">
        <f t="shared" si="28"/>
        <v>-2.5953451332370134</v>
      </c>
      <c r="D449">
        <f xml:space="preserve"> POWER('Input-Graph'!$K$16,1.5) * EXP(J449/(2*'Input-Graph'!$K$16)) / (A449*SQRT(2*PI()))</f>
        <v>2.8266418536455404</v>
      </c>
      <c r="E449">
        <f t="shared" si="29"/>
        <v>0.231296720408527</v>
      </c>
      <c r="F449" s="7">
        <f xml:space="preserve"> I449 * NORMDIST(-I449*SQRT(A449)/'Input-Graph'!$K$16,0,1,1)</f>
        <v>2.0684437354119236</v>
      </c>
      <c r="G449" s="7">
        <f xml:space="preserve"> - (  'Input-Graph'!$K$16*EXP(Intermediate!J449*Intermediate!A449/(2*'Input-Graph'!$K$16*'Input-Graph'!$K$16)  )/SQRT(2*PI()*Intermediate!A449)  )</f>
        <v>-2.4605282374402688</v>
      </c>
      <c r="H449">
        <f t="shared" si="30"/>
        <v>0.14154091366407062</v>
      </c>
      <c r="I449">
        <f>'Input-Graph'!$K$15 - 'Input-Graph'!$N$16/Intermediate!K449</f>
        <v>86.850500000000011</v>
      </c>
      <c r="J449">
        <f t="shared" si="27"/>
        <v>-7543.0093502500022</v>
      </c>
      <c r="K449">
        <f>('Input-Graph'!$N$6 - ((2*'Input-Graph'!A449/'Input-Graph'!$N$8) + 'Input-Graph'!$N$9))*'Input-Graph'!$N$7</f>
        <v>1499104</v>
      </c>
    </row>
    <row r="450" spans="1:11">
      <c r="A450" s="5">
        <f xml:space="preserve"> 'Input-Graph'!$K$16 + 'Input-Graph'!$K$22/'Input-Graph'!A450</f>
        <v>2355.6127539715039</v>
      </c>
      <c r="B450">
        <f xml:space="preserve"> SQRT('Input-Graph'!$K$16/(2*PI())) * 'Input-Graph'!$K$22 * EXP(J450/(2*'Input-Graph'!$K$16)) / ('Input-Graph'!A450*A450)</f>
        <v>0.30172028603629414</v>
      </c>
      <c r="C450">
        <f t="shared" si="28"/>
        <v>-2.5953451332370134</v>
      </c>
      <c r="D450">
        <f xml:space="preserve"> POWER('Input-Graph'!$K$16,1.5) * EXP(J450/(2*'Input-Graph'!$K$16)) / (A450*SQRT(2*PI()))</f>
        <v>2.8272502628931351</v>
      </c>
      <c r="E450">
        <f t="shared" si="29"/>
        <v>0.23190512965612164</v>
      </c>
      <c r="F450" s="7">
        <f xml:space="preserve"> I450 * NORMDIST(-I450*SQRT(A450)/'Input-Graph'!$K$16,0,1,1)</f>
        <v>2.0694825872217137</v>
      </c>
      <c r="G450" s="7">
        <f xml:space="preserve"> - (  'Input-Graph'!$K$16*EXP(Intermediate!J450*Intermediate!A450/(2*'Input-Graph'!$K$16*'Input-Graph'!$K$16)  )/SQRT(2*PI()*Intermediate!A450)  )</f>
        <v>-2.4618319341879356</v>
      </c>
      <c r="H450">
        <f t="shared" si="30"/>
        <v>0.14127606872619403</v>
      </c>
      <c r="I450">
        <f>'Input-Graph'!$K$15 - 'Input-Graph'!$N$16/Intermediate!K450</f>
        <v>86.850500000000011</v>
      </c>
      <c r="J450">
        <f t="shared" si="27"/>
        <v>-7543.0093502500022</v>
      </c>
      <c r="K450">
        <f>('Input-Graph'!$N$6 - ((2*'Input-Graph'!A450/'Input-Graph'!$N$8) + 'Input-Graph'!$N$9))*'Input-Graph'!$N$7</f>
        <v>1499102</v>
      </c>
    </row>
    <row r="451" spans="1:11">
      <c r="A451" s="5">
        <f xml:space="preserve"> 'Input-Graph'!$K$16 + 'Input-Graph'!$K$22/'Input-Graph'!A451</f>
        <v>2355.1079829451623</v>
      </c>
      <c r="B451">
        <f xml:space="preserve"> SQRT('Input-Graph'!$K$16/(2*PI())) * 'Input-Graph'!$K$22 * EXP(J451/(2*'Input-Graph'!$K$16)) / ('Input-Graph'!A451*A451)</f>
        <v>0.30111432060827148</v>
      </c>
      <c r="C451">
        <f t="shared" si="28"/>
        <v>-2.5953451332370134</v>
      </c>
      <c r="D451">
        <f xml:space="preserve"> POWER('Input-Graph'!$K$16,1.5) * EXP(J451/(2*'Input-Graph'!$K$16)) / (A451*SQRT(2*PI()))</f>
        <v>2.8278562283211577</v>
      </c>
      <c r="E451">
        <f t="shared" si="29"/>
        <v>0.23251109508414425</v>
      </c>
      <c r="F451" s="7">
        <f xml:space="preserve"> I451 * NORMDIST(-I451*SQRT(A451)/'Input-Graph'!$K$16,0,1,1)</f>
        <v>2.0705173686894356</v>
      </c>
      <c r="G451" s="7">
        <f xml:space="preserve"> - (  'Input-Graph'!$K$16*EXP(Intermediate!J451*Intermediate!A451/(2*'Input-Graph'!$K$16*'Input-Graph'!$K$16)  )/SQRT(2*PI()*Intermediate!A451)  )</f>
        <v>-2.4631305795622658</v>
      </c>
      <c r="H451">
        <f t="shared" si="30"/>
        <v>0.14101220481958565</v>
      </c>
      <c r="I451">
        <f>'Input-Graph'!$K$15 - 'Input-Graph'!$N$16/Intermediate!K451</f>
        <v>86.850500000000011</v>
      </c>
      <c r="J451">
        <f t="shared" ref="J451:J501" si="31" xml:space="preserve"> -I451*I451</f>
        <v>-7543.0093502500022</v>
      </c>
      <c r="K451">
        <f>('Input-Graph'!$N$6 - ((2*'Input-Graph'!A451/'Input-Graph'!$N$8) + 'Input-Graph'!$N$9))*'Input-Graph'!$N$7</f>
        <v>1499100</v>
      </c>
    </row>
    <row r="452" spans="1:11">
      <c r="A452" s="5">
        <f xml:space="preserve"> 'Input-Graph'!$K$16 + 'Input-Graph'!$K$22/'Input-Graph'!A452</f>
        <v>2354.6054503712658</v>
      </c>
      <c r="B452">
        <f xml:space="preserve"> SQRT('Input-Graph'!$K$16/(2*PI())) * 'Input-Graph'!$K$22 * EXP(J452/(2*'Input-Graph'!$K$16)) / ('Input-Graph'!A452*A452)</f>
        <v>0.30051078430506462</v>
      </c>
      <c r="C452">
        <f t="shared" si="28"/>
        <v>-2.5953451332370134</v>
      </c>
      <c r="D452">
        <f xml:space="preserve"> POWER('Input-Graph'!$K$16,1.5) * EXP(J452/(2*'Input-Graph'!$K$16)) / (A452*SQRT(2*PI()))</f>
        <v>2.8284597646243643</v>
      </c>
      <c r="E452">
        <f t="shared" si="29"/>
        <v>0.23311463138735089</v>
      </c>
      <c r="F452" s="7">
        <f xml:space="preserve"> I452 * NORMDIST(-I452*SQRT(A452)/'Input-Graph'!$K$16,0,1,1)</f>
        <v>2.0715481035709478</v>
      </c>
      <c r="G452" s="7">
        <f xml:space="preserve"> - (  'Input-Graph'!$K$16*EXP(Intermediate!J452*Intermediate!A452/(2*'Input-Graph'!$K$16*'Input-Graph'!$K$16)  )/SQRT(2*PI()*Intermediate!A452)  )</f>
        <v>-2.4644242027058554</v>
      </c>
      <c r="H452">
        <f t="shared" si="30"/>
        <v>0.14074931655750778</v>
      </c>
      <c r="I452">
        <f>'Input-Graph'!$K$15 - 'Input-Graph'!$N$16/Intermediate!K452</f>
        <v>86.850500000000011</v>
      </c>
      <c r="J452">
        <f t="shared" si="31"/>
        <v>-7543.0093502500022</v>
      </c>
      <c r="K452">
        <f>('Input-Graph'!$N$6 - ((2*'Input-Graph'!A452/'Input-Graph'!$N$8) + 'Input-Graph'!$N$9))*'Input-Graph'!$N$7</f>
        <v>1499098</v>
      </c>
    </row>
    <row r="453" spans="1:11">
      <c r="A453" s="5">
        <f xml:space="preserve"> 'Input-Graph'!$K$16 + 'Input-Graph'!$K$22/'Input-Graph'!A453</f>
        <v>2354.105141392829</v>
      </c>
      <c r="B453">
        <f xml:space="preserve"> SQRT('Input-Graph'!$K$16/(2*PI())) * 'Input-Graph'!$K$22 * EXP(J453/(2*'Input-Graph'!$K$16)) / ('Input-Graph'!A453*A453)</f>
        <v>0.29990966254949519</v>
      </c>
      <c r="C453">
        <f t="shared" si="28"/>
        <v>-2.5953451332370134</v>
      </c>
      <c r="D453">
        <f xml:space="preserve"> POWER('Input-Graph'!$K$16,1.5) * EXP(J453/(2*'Input-Graph'!$K$16)) / (A453*SQRT(2*PI()))</f>
        <v>2.829060886379934</v>
      </c>
      <c r="E453">
        <f t="shared" si="29"/>
        <v>0.23371575314292059</v>
      </c>
      <c r="F453" s="7">
        <f xml:space="preserve"> I453 * NORMDIST(-I453*SQRT(A453)/'Input-Graph'!$K$16,0,1,1)</f>
        <v>2.0725748154387507</v>
      </c>
      <c r="G453" s="7">
        <f xml:space="preserve"> - (  'Input-Graph'!$K$16*EXP(Intermediate!J453*Intermediate!A453/(2*'Input-Graph'!$K$16*'Input-Graph'!$K$16)  )/SQRT(2*PI()*Intermediate!A453)  )</f>
        <v>-2.4657128325389599</v>
      </c>
      <c r="H453">
        <f t="shared" si="30"/>
        <v>0.1404873985922066</v>
      </c>
      <c r="I453">
        <f>'Input-Graph'!$K$15 - 'Input-Graph'!$N$16/Intermediate!K453</f>
        <v>86.850500000000011</v>
      </c>
      <c r="J453">
        <f t="shared" si="31"/>
        <v>-7543.0093502500022</v>
      </c>
      <c r="K453">
        <f>('Input-Graph'!$N$6 - ((2*'Input-Graph'!A453/'Input-Graph'!$N$8) + 'Input-Graph'!$N$9))*'Input-Graph'!$N$7</f>
        <v>1499096</v>
      </c>
    </row>
    <row r="454" spans="1:11">
      <c r="A454" s="5">
        <f xml:space="preserve"> 'Input-Graph'!$K$16 + 'Input-Graph'!$K$22/'Input-Graph'!A454</f>
        <v>2353.607041284054</v>
      </c>
      <c r="B454">
        <f xml:space="preserve"> SQRT('Input-Graph'!$K$16/(2*PI())) * 'Input-Graph'!$K$22 * EXP(J454/(2*'Input-Graph'!$K$16)) / ('Input-Graph'!A454*A454)</f>
        <v>0.29931094088078891</v>
      </c>
      <c r="C454">
        <f t="shared" si="28"/>
        <v>-2.5953451332370134</v>
      </c>
      <c r="D454">
        <f xml:space="preserve"> POWER('Input-Graph'!$K$16,1.5) * EXP(J454/(2*'Input-Graph'!$K$16)) / (A454*SQRT(2*PI()))</f>
        <v>2.8296596080486398</v>
      </c>
      <c r="E454">
        <f t="shared" si="29"/>
        <v>0.23431447481162637</v>
      </c>
      <c r="F454" s="7">
        <f xml:space="preserve"> I454 * NORMDIST(-I454*SQRT(A454)/'Input-Graph'!$K$16,0,1,1)</f>
        <v>2.0735975276835563</v>
      </c>
      <c r="G454" s="7">
        <f xml:space="preserve"> - (  'Input-Graph'!$K$16*EXP(Intermediate!J454*Intermediate!A454/(2*'Input-Graph'!$K$16*'Input-Graph'!$K$16)  )/SQRT(2*PI()*Intermediate!A454)  )</f>
        <v>-2.4669964977615964</v>
      </c>
      <c r="H454">
        <f t="shared" si="30"/>
        <v>0.14022644561437536</v>
      </c>
      <c r="I454">
        <f>'Input-Graph'!$K$15 - 'Input-Graph'!$N$16/Intermediate!K454</f>
        <v>86.850500000000011</v>
      </c>
      <c r="J454">
        <f t="shared" si="31"/>
        <v>-7543.0093502500022</v>
      </c>
      <c r="K454">
        <f>('Input-Graph'!$N$6 - ((2*'Input-Graph'!A454/'Input-Graph'!$N$8) + 'Input-Graph'!$N$9))*'Input-Graph'!$N$7</f>
        <v>1499094</v>
      </c>
    </row>
    <row r="455" spans="1:11">
      <c r="A455" s="5">
        <f xml:space="preserve"> 'Input-Graph'!$K$16 + 'Input-Graph'!$K$22/'Input-Graph'!A455</f>
        <v>2353.1111354488862</v>
      </c>
      <c r="B455">
        <f xml:space="preserve"> SQRT('Input-Graph'!$K$16/(2*PI())) * 'Input-Graph'!$K$22 * EXP(J455/(2*'Input-Graph'!$K$16)) / ('Input-Graph'!A455*A455)</f>
        <v>0.29871460495341556</v>
      </c>
      <c r="C455">
        <f t="shared" si="28"/>
        <v>-2.5953451332370134</v>
      </c>
      <c r="D455">
        <f xml:space="preserve"> POWER('Input-Graph'!$K$16,1.5) * EXP(J455/(2*'Input-Graph'!$K$16)) / (A455*SQRT(2*PI()))</f>
        <v>2.8302559439760135</v>
      </c>
      <c r="E455">
        <f t="shared" si="29"/>
        <v>0.23491081073900011</v>
      </c>
      <c r="F455" s="7">
        <f xml:space="preserve"> I455 * NORMDIST(-I455*SQRT(A455)/'Input-Graph'!$K$16,0,1,1)</f>
        <v>2.0746162635161896</v>
      </c>
      <c r="G455" s="7">
        <f xml:space="preserve"> - (  'Input-Graph'!$K$16*EXP(Intermediate!J455*Intermediate!A455/(2*'Input-Graph'!$K$16*'Input-Graph'!$K$16)  )/SQRT(2*PI()*Intermediate!A455)  )</f>
        <v>-2.4682752268556252</v>
      </c>
      <c r="H455">
        <f t="shared" si="30"/>
        <v>0.13996645235298022</v>
      </c>
      <c r="I455">
        <f>'Input-Graph'!$K$15 - 'Input-Graph'!$N$16/Intermediate!K455</f>
        <v>86.850500000000011</v>
      </c>
      <c r="J455">
        <f t="shared" si="31"/>
        <v>-7543.0093502500022</v>
      </c>
      <c r="K455">
        <f>('Input-Graph'!$N$6 - ((2*'Input-Graph'!A455/'Input-Graph'!$N$8) + 'Input-Graph'!$N$9))*'Input-Graph'!$N$7</f>
        <v>1499092</v>
      </c>
    </row>
    <row r="456" spans="1:11">
      <c r="A456" s="5">
        <f xml:space="preserve"> 'Input-Graph'!$K$16 + 'Input-Graph'!$K$22/'Input-Graph'!A456</f>
        <v>2352.6174094195871</v>
      </c>
      <c r="B456">
        <f xml:space="preserve"> SQRT('Input-Graph'!$K$16/(2*PI())) * 'Input-Graph'!$K$22 * EXP(J456/(2*'Input-Graph'!$K$16)) / ('Input-Graph'!A456*A456)</f>
        <v>0.29812064053594395</v>
      </c>
      <c r="C456">
        <f t="shared" si="28"/>
        <v>-2.5953451332370134</v>
      </c>
      <c r="D456">
        <f xml:space="preserve"> POWER('Input-Graph'!$K$16,1.5) * EXP(J456/(2*'Input-Graph'!$K$16)) / (A456*SQRT(2*PI()))</f>
        <v>2.8308499083934846</v>
      </c>
      <c r="E456">
        <f t="shared" si="29"/>
        <v>0.23550477515647117</v>
      </c>
      <c r="F456" s="7">
        <f xml:space="preserve"> I456 * NORMDIST(-I456*SQRT(A456)/'Input-Graph'!$K$16,0,1,1)</f>
        <v>2.0756310459692178</v>
      </c>
      <c r="G456" s="7">
        <f xml:space="preserve"> - (  'Input-Graph'!$K$16*EXP(Intermediate!J456*Intermediate!A456/(2*'Input-Graph'!$K$16*'Input-Graph'!$K$16)  )/SQRT(2*PI()*Intermediate!A456)  )</f>
        <v>-2.4695490480867943</v>
      </c>
      <c r="H456">
        <f t="shared" si="30"/>
        <v>0.1397074135748384</v>
      </c>
      <c r="I456">
        <f>'Input-Graph'!$K$15 - 'Input-Graph'!$N$16/Intermediate!K456</f>
        <v>86.850500000000011</v>
      </c>
      <c r="J456">
        <f t="shared" si="31"/>
        <v>-7543.0093502500022</v>
      </c>
      <c r="K456">
        <f>('Input-Graph'!$N$6 - ((2*'Input-Graph'!A456/'Input-Graph'!$N$8) + 'Input-Graph'!$N$9))*'Input-Graph'!$N$7</f>
        <v>1499090</v>
      </c>
    </row>
    <row r="457" spans="1:11">
      <c r="A457" s="5">
        <f xml:space="preserve"> 'Input-Graph'!$K$16 + 'Input-Graph'!$K$22/'Input-Graph'!A457</f>
        <v>2352.1258488553285</v>
      </c>
      <c r="B457">
        <f xml:space="preserve"> SQRT('Input-Graph'!$K$16/(2*PI())) * 'Input-Graph'!$K$22 * EXP(J457/(2*'Input-Graph'!$K$16)) / ('Input-Graph'!A457*A457)</f>
        <v>0.29752903350990939</v>
      </c>
      <c r="C457">
        <f t="shared" si="28"/>
        <v>-2.5953451332370134</v>
      </c>
      <c r="D457">
        <f xml:space="preserve"> POWER('Input-Graph'!$K$16,1.5) * EXP(J457/(2*'Input-Graph'!$K$16)) / (A457*SQRT(2*PI()))</f>
        <v>2.8314415154195203</v>
      </c>
      <c r="E457">
        <f t="shared" si="29"/>
        <v>0.23609638218250684</v>
      </c>
      <c r="F457" s="7">
        <f xml:space="preserve"> I457 * NORMDIST(-I457*SQRT(A457)/'Input-Graph'!$K$16,0,1,1)</f>
        <v>2.0766418978986572</v>
      </c>
      <c r="G457" s="7">
        <f xml:space="preserve"> - (  'Input-Graph'!$K$16*EXP(Intermediate!J457*Intermediate!A457/(2*'Input-Graph'!$K$16*'Input-Graph'!$K$16)  )/SQRT(2*PI()*Intermediate!A457)  )</f>
        <v>-2.4708179895067834</v>
      </c>
      <c r="H457">
        <f t="shared" si="30"/>
        <v>0.13944932408429001</v>
      </c>
      <c r="I457">
        <f>'Input-Graph'!$K$15 - 'Input-Graph'!$N$16/Intermediate!K457</f>
        <v>86.850500000000011</v>
      </c>
      <c r="J457">
        <f t="shared" si="31"/>
        <v>-7543.0093502500022</v>
      </c>
      <c r="K457">
        <f>('Input-Graph'!$N$6 - ((2*'Input-Graph'!A457/'Input-Graph'!$N$8) + 'Input-Graph'!$N$9))*'Input-Graph'!$N$7</f>
        <v>1499088</v>
      </c>
    </row>
    <row r="458" spans="1:11">
      <c r="A458" s="5">
        <f xml:space="preserve"> 'Input-Graph'!$K$16 + 'Input-Graph'!$K$22/'Input-Graph'!A458</f>
        <v>2351.6364395408045</v>
      </c>
      <c r="B458">
        <f xml:space="preserve"> SQRT('Input-Graph'!$K$16/(2*PI())) * 'Input-Graph'!$K$22 * EXP(J458/(2*'Input-Graph'!$K$16)) / ('Input-Graph'!A458*A458)</f>
        <v>0.2969397698686948</v>
      </c>
      <c r="C458">
        <f t="shared" si="28"/>
        <v>-2.5953451332370134</v>
      </c>
      <c r="D458">
        <f xml:space="preserve"> POWER('Input-Graph'!$K$16,1.5) * EXP(J458/(2*'Input-Graph'!$K$16)) / (A458*SQRT(2*PI()))</f>
        <v>2.8320307790607342</v>
      </c>
      <c r="E458">
        <f t="shared" si="29"/>
        <v>0.23668564582372076</v>
      </c>
      <c r="F458" s="7">
        <f xml:space="preserve"> I458 * NORMDIST(-I458*SQRT(A458)/'Input-Graph'!$K$16,0,1,1)</f>
        <v>2.0776488419856491</v>
      </c>
      <c r="G458" s="7">
        <f xml:space="preserve"> - (  'Input-Graph'!$K$16*EXP(Intermediate!J458*Intermediate!A458/(2*'Input-Graph'!$K$16*'Input-Graph'!$K$16)  )/SQRT(2*PI()*Intermediate!A458)  )</f>
        <v>-2.4720820789552</v>
      </c>
      <c r="H458">
        <f t="shared" si="30"/>
        <v>0.13919217872286449</v>
      </c>
      <c r="I458">
        <f>'Input-Graph'!$K$15 - 'Input-Graph'!$N$16/Intermediate!K458</f>
        <v>86.850500000000011</v>
      </c>
      <c r="J458">
        <f t="shared" si="31"/>
        <v>-7543.0093502500022</v>
      </c>
      <c r="K458">
        <f>('Input-Graph'!$N$6 - ((2*'Input-Graph'!A458/'Input-Graph'!$N$8) + 'Input-Graph'!$N$9))*'Input-Graph'!$N$7</f>
        <v>1499086</v>
      </c>
    </row>
    <row r="459" spans="1:11">
      <c r="A459" s="5">
        <f xml:space="preserve"> 'Input-Graph'!$K$16 + 'Input-Graph'!$K$22/'Input-Graph'!A459</f>
        <v>2351.1491673848591</v>
      </c>
      <c r="B459">
        <f xml:space="preserve"> SQRT('Input-Graph'!$K$16/(2*PI())) * 'Input-Graph'!$K$22 * EXP(J459/(2*'Input-Graph'!$K$16)) / ('Input-Graph'!A459*A459)</f>
        <v>0.29635283571642596</v>
      </c>
      <c r="C459">
        <f t="shared" si="28"/>
        <v>-2.5953451332370134</v>
      </c>
      <c r="D459">
        <f xml:space="preserve"> POWER('Input-Graph'!$K$16,1.5) * EXP(J459/(2*'Input-Graph'!$K$16)) / (A459*SQRT(2*PI()))</f>
        <v>2.8326177132130033</v>
      </c>
      <c r="E459">
        <f t="shared" si="29"/>
        <v>0.23727257997598983</v>
      </c>
      <c r="F459" s="7">
        <f xml:space="preserve"> I459 * NORMDIST(-I459*SQRT(A459)/'Input-Graph'!$K$16,0,1,1)</f>
        <v>2.0786519007381594</v>
      </c>
      <c r="G459" s="7">
        <f xml:space="preserve"> - (  'Input-Graph'!$K$16*EXP(Intermediate!J459*Intermediate!A459/(2*'Input-Graph'!$K$16*'Input-Graph'!$K$16)  )/SQRT(2*PI()*Intermediate!A459)  )</f>
        <v>-2.4733413440615704</v>
      </c>
      <c r="H459">
        <f t="shared" si="30"/>
        <v>0.1389359723690049</v>
      </c>
      <c r="I459">
        <f>'Input-Graph'!$K$15 - 'Input-Graph'!$N$16/Intermediate!K459</f>
        <v>86.850500000000011</v>
      </c>
      <c r="J459">
        <f t="shared" si="31"/>
        <v>-7543.0093502500022</v>
      </c>
      <c r="K459">
        <f>('Input-Graph'!$N$6 - ((2*'Input-Graph'!A459/'Input-Graph'!$N$8) + 'Input-Graph'!$N$9))*'Input-Graph'!$N$7</f>
        <v>1499084</v>
      </c>
    </row>
    <row r="460" spans="1:11">
      <c r="A460" s="5">
        <f xml:space="preserve"> 'Input-Graph'!$K$16 + 'Input-Graph'!$K$22/'Input-Graph'!A460</f>
        <v>2350.6640184191356</v>
      </c>
      <c r="B460">
        <f xml:space="preserve"> SQRT('Input-Graph'!$K$16/(2*PI())) * 'Input-Graph'!$K$22 * EXP(J460/(2*'Input-Graph'!$K$16)) / ('Input-Graph'!A460*A460)</f>
        <v>0.29576821726687852</v>
      </c>
      <c r="C460">
        <f t="shared" si="28"/>
        <v>-2.5953451332370134</v>
      </c>
      <c r="D460">
        <f xml:space="preserve"> POWER('Input-Graph'!$K$16,1.5) * EXP(J460/(2*'Input-Graph'!$K$16)) / (A460*SQRT(2*PI()))</f>
        <v>2.8332023316625508</v>
      </c>
      <c r="E460">
        <f t="shared" si="29"/>
        <v>0.23785719842553732</v>
      </c>
      <c r="F460" s="7">
        <f xml:space="preserve"> I460 * NORMDIST(-I460*SQRT(A460)/'Input-Graph'!$K$16,0,1,1)</f>
        <v>2.0796510964925212</v>
      </c>
      <c r="G460" s="7">
        <f xml:space="preserve"> - (  'Input-Graph'!$K$16*EXP(Intermediate!J460*Intermediate!A460/(2*'Input-Graph'!$K$16*'Input-Graph'!$K$16)  )/SQRT(2*PI()*Intermediate!A460)  )</f>
        <v>-2.4745958122473053</v>
      </c>
      <c r="H460">
        <f t="shared" si="30"/>
        <v>0.13868069993763177</v>
      </c>
      <c r="I460">
        <f>'Input-Graph'!$K$15 - 'Input-Graph'!$N$16/Intermediate!K460</f>
        <v>86.850500000000011</v>
      </c>
      <c r="J460">
        <f t="shared" si="31"/>
        <v>-7543.0093502500022</v>
      </c>
      <c r="K460">
        <f>('Input-Graph'!$N$6 - ((2*'Input-Graph'!A460/'Input-Graph'!$N$8) + 'Input-Graph'!$N$9))*'Input-Graph'!$N$7</f>
        <v>1499082</v>
      </c>
    </row>
    <row r="461" spans="1:11">
      <c r="A461" s="5">
        <f xml:space="preserve"> 'Input-Graph'!$K$16 + 'Input-Graph'!$K$22/'Input-Graph'!A461</f>
        <v>2350.1809787967413</v>
      </c>
      <c r="B461">
        <f xml:space="preserve"> SQRT('Input-Graph'!$K$16/(2*PI())) * 'Input-Graph'!$K$22 * EXP(J461/(2*'Input-Graph'!$K$16)) / ('Input-Graph'!A461*A461)</f>
        <v>0.29518590084239898</v>
      </c>
      <c r="C461">
        <f t="shared" si="28"/>
        <v>-2.5953451332370134</v>
      </c>
      <c r="D461">
        <f xml:space="preserve"> POWER('Input-Graph'!$K$16,1.5) * EXP(J461/(2*'Input-Graph'!$K$16)) / (A461*SQRT(2*PI()))</f>
        <v>2.8337846480870303</v>
      </c>
      <c r="E461">
        <f t="shared" si="29"/>
        <v>0.23843951485001691</v>
      </c>
      <c r="F461" s="7">
        <f xml:space="preserve"> I461 * NORMDIST(-I461*SQRT(A461)/'Input-Graph'!$K$16,0,1,1)</f>
        <v>2.080646451415177</v>
      </c>
      <c r="G461" s="7">
        <f xml:space="preserve"> - (  'Input-Graph'!$K$16*EXP(Intermediate!J461*Intermediate!A461/(2*'Input-Graph'!$K$16*'Input-Graph'!$K$16)  )/SQRT(2*PI()*Intermediate!A461)  )</f>
        <v>-2.475845510727638</v>
      </c>
      <c r="H461">
        <f t="shared" si="30"/>
        <v>0.13842635637995482</v>
      </c>
      <c r="I461">
        <f>'Input-Graph'!$K$15 - 'Input-Graph'!$N$16/Intermediate!K461</f>
        <v>86.850500000000011</v>
      </c>
      <c r="J461">
        <f t="shared" si="31"/>
        <v>-7543.0093502500022</v>
      </c>
      <c r="K461">
        <f>('Input-Graph'!$N$6 - ((2*'Input-Graph'!A461/'Input-Graph'!$N$8) + 'Input-Graph'!$N$9))*'Input-Graph'!$N$7</f>
        <v>1499080</v>
      </c>
    </row>
    <row r="462" spans="1:11">
      <c r="A462" s="5">
        <f xml:space="preserve"> 'Input-Graph'!$K$16 + 'Input-Graph'!$K$22/'Input-Graph'!A462</f>
        <v>2349.7000347909302</v>
      </c>
      <c r="B462">
        <f xml:space="preserve"> SQRT('Input-Graph'!$K$16/(2*PI())) * 'Input-Graph'!$K$22 * EXP(J462/(2*'Input-Graph'!$K$16)) / ('Input-Graph'!A462*A462)</f>
        <v>0.29460587287283801</v>
      </c>
      <c r="C462">
        <f t="shared" si="28"/>
        <v>-2.5953451332370134</v>
      </c>
      <c r="D462">
        <f xml:space="preserve"> POWER('Input-Graph'!$K$16,1.5) * EXP(J462/(2*'Input-Graph'!$K$16)) / (A462*SQRT(2*PI()))</f>
        <v>2.834364676056591</v>
      </c>
      <c r="E462">
        <f t="shared" si="29"/>
        <v>0.2390195428195776</v>
      </c>
      <c r="F462" s="7">
        <f xml:space="preserve"> I462 * NORMDIST(-I462*SQRT(A462)/'Input-Graph'!$K$16,0,1,1)</f>
        <v>2.0816379875041773</v>
      </c>
      <c r="G462" s="7">
        <f xml:space="preserve"> - (  'Input-Graph'!$K$16*EXP(Intermediate!J462*Intermediate!A462/(2*'Input-Graph'!$K$16*'Input-Graph'!$K$16)  )/SQRT(2*PI()*Intermediate!A462)  )</f>
        <v>-2.4770904665135487</v>
      </c>
      <c r="H462">
        <f t="shared" si="30"/>
        <v>0.13817293668304442</v>
      </c>
      <c r="I462">
        <f>'Input-Graph'!$K$15 - 'Input-Graph'!$N$16/Intermediate!K462</f>
        <v>86.850500000000011</v>
      </c>
      <c r="J462">
        <f t="shared" si="31"/>
        <v>-7543.0093502500022</v>
      </c>
      <c r="K462">
        <f>('Input-Graph'!$N$6 - ((2*'Input-Graph'!A462/'Input-Graph'!$N$8) + 'Input-Graph'!$N$9))*'Input-Graph'!$N$7</f>
        <v>1499078</v>
      </c>
    </row>
    <row r="463" spans="1:11">
      <c r="A463" s="5">
        <f xml:space="preserve"> 'Input-Graph'!$K$16 + 'Input-Graph'!$K$22/'Input-Graph'!A463</f>
        <v>2349.2211727938025</v>
      </c>
      <c r="B463">
        <f xml:space="preserve"> SQRT('Input-Graph'!$K$16/(2*PI())) * 'Input-Graph'!$K$22 * EXP(J463/(2*'Input-Graph'!$K$16)) / ('Input-Graph'!A463*A463)</f>
        <v>0.29402811989449612</v>
      </c>
      <c r="C463">
        <f t="shared" si="28"/>
        <v>-2.5953451332370134</v>
      </c>
      <c r="D463">
        <f xml:space="preserve"> POWER('Input-Graph'!$K$16,1.5) * EXP(J463/(2*'Input-Graph'!$K$16)) / (A463*SQRT(2*PI()))</f>
        <v>2.8349424290349328</v>
      </c>
      <c r="E463">
        <f t="shared" si="29"/>
        <v>0.23959729579791933</v>
      </c>
      <c r="F463" s="7">
        <f xml:space="preserve"> I463 * NORMDIST(-I463*SQRT(A463)/'Input-Graph'!$K$16,0,1,1)</f>
        <v>2.082625726590865</v>
      </c>
      <c r="G463" s="7">
        <f xml:space="preserve"> - (  'Input-Graph'!$K$16*EXP(Intermediate!J463*Intermediate!A463/(2*'Input-Graph'!$K$16*'Input-Graph'!$K$16)  )/SQRT(2*PI()*Intermediate!A463)  )</f>
        <v>-2.4783307064136624</v>
      </c>
      <c r="H463">
        <f t="shared" si="30"/>
        <v>0.137920435869618</v>
      </c>
      <c r="I463">
        <f>'Input-Graph'!$K$15 - 'Input-Graph'!$N$16/Intermediate!K463</f>
        <v>86.850500000000011</v>
      </c>
      <c r="J463">
        <f t="shared" si="31"/>
        <v>-7543.0093502500022</v>
      </c>
      <c r="K463">
        <f>('Input-Graph'!$N$6 - ((2*'Input-Graph'!A463/'Input-Graph'!$N$8) + 'Input-Graph'!$N$9))*'Input-Graph'!$N$7</f>
        <v>1499076</v>
      </c>
    </row>
    <row r="464" spans="1:11">
      <c r="A464" s="5">
        <f xml:space="preserve"> 'Input-Graph'!$K$16 + 'Input-Graph'!$K$22/'Input-Graph'!A464</f>
        <v>2348.7443793150205</v>
      </c>
      <c r="B464">
        <f xml:space="preserve"> SQRT('Input-Graph'!$K$16/(2*PI())) * 'Input-Graph'!$K$22 * EXP(J464/(2*'Input-Graph'!$K$16)) / ('Input-Graph'!A464*A464)</f>
        <v>0.29345262854908205</v>
      </c>
      <c r="C464">
        <f t="shared" si="28"/>
        <v>-2.5953451332370134</v>
      </c>
      <c r="D464">
        <f xml:space="preserve"> POWER('Input-Graph'!$K$16,1.5) * EXP(J464/(2*'Input-Graph'!$K$16)) / (A464*SQRT(2*PI()))</f>
        <v>2.8355179203803469</v>
      </c>
      <c r="E464">
        <f t="shared" si="29"/>
        <v>0.24017278714333345</v>
      </c>
      <c r="F464" s="7">
        <f xml:space="preserve"> I464 * NORMDIST(-I464*SQRT(A464)/'Input-Graph'!$K$16,0,1,1)</f>
        <v>2.0836096903413619</v>
      </c>
      <c r="G464" s="7">
        <f xml:space="preserve"> - (  'Input-Graph'!$K$16*EXP(Intermediate!J464*Intermediate!A464/(2*'Input-Graph'!$K$16*'Input-Graph'!$K$16)  )/SQRT(2*PI()*Intermediate!A464)  )</f>
        <v>-2.4795662570361245</v>
      </c>
      <c r="H464">
        <f t="shared" si="30"/>
        <v>0.13766884899765275</v>
      </c>
      <c r="I464">
        <f>'Input-Graph'!$K$15 - 'Input-Graph'!$N$16/Intermediate!K464</f>
        <v>86.850500000000011</v>
      </c>
      <c r="J464">
        <f t="shared" si="31"/>
        <v>-7543.0093502500022</v>
      </c>
      <c r="K464">
        <f>('Input-Graph'!$N$6 - ((2*'Input-Graph'!A464/'Input-Graph'!$N$8) + 'Input-Graph'!$N$9))*'Input-Graph'!$N$7</f>
        <v>1499074</v>
      </c>
    </row>
    <row r="465" spans="1:11">
      <c r="A465" s="5">
        <f xml:space="preserve"> 'Input-Graph'!$K$16 + 'Input-Graph'!$K$22/'Input-Graph'!A465</f>
        <v>2348.269640980544</v>
      </c>
      <c r="B465">
        <f xml:space="preserve"> SQRT('Input-Graph'!$K$16/(2*PI())) * 'Input-Graph'!$K$22 * EXP(J465/(2*'Input-Graph'!$K$16)) / ('Input-Graph'!A465*A465)</f>
        <v>0.29287938558268306</v>
      </c>
      <c r="C465">
        <f t="shared" si="28"/>
        <v>-2.5953451332370134</v>
      </c>
      <c r="D465">
        <f xml:space="preserve"> POWER('Input-Graph'!$K$16,1.5) * EXP(J465/(2*'Input-Graph'!$K$16)) / (A465*SQRT(2*PI()))</f>
        <v>2.836091163346746</v>
      </c>
      <c r="E465">
        <f t="shared" si="29"/>
        <v>0.24074603010973261</v>
      </c>
      <c r="F465" s="7">
        <f xml:space="preserve"> I465 * NORMDIST(-I465*SQRT(A465)/'Input-Graph'!$K$16,0,1,1)</f>
        <v>2.0845899002581496</v>
      </c>
      <c r="G465" s="7">
        <f xml:space="preserve"> - (  'Input-Graph'!$K$16*EXP(Intermediate!J465*Intermediate!A465/(2*'Input-Graph'!$K$16*'Input-Graph'!$K$16)  )/SQRT(2*PI()*Intermediate!A465)  )</f>
        <v>-2.4807971447904631</v>
      </c>
      <c r="H465">
        <f t="shared" si="30"/>
        <v>0.13741817116010235</v>
      </c>
      <c r="I465">
        <f>'Input-Graph'!$K$15 - 'Input-Graph'!$N$16/Intermediate!K465</f>
        <v>86.850500000000011</v>
      </c>
      <c r="J465">
        <f t="shared" si="31"/>
        <v>-7543.0093502500022</v>
      </c>
      <c r="K465">
        <f>('Input-Graph'!$N$6 - ((2*'Input-Graph'!A465/'Input-Graph'!$N$8) + 'Input-Graph'!$N$9))*'Input-Graph'!$N$7</f>
        <v>1499072</v>
      </c>
    </row>
    <row r="466" spans="1:11">
      <c r="A466" s="5">
        <f xml:space="preserve"> 'Input-Graph'!$K$16 + 'Input-Graph'!$K$22/'Input-Graph'!A466</f>
        <v>2347.7969445313765</v>
      </c>
      <c r="B466">
        <f xml:space="preserve"> SQRT('Input-Graph'!$K$16/(2*PI())) * 'Input-Graph'!$K$22 * EXP(J466/(2*'Input-Graph'!$K$16)) / ('Input-Graph'!A466*A466)</f>
        <v>0.29230837784474767</v>
      </c>
      <c r="C466">
        <f t="shared" si="28"/>
        <v>-2.5953451332370134</v>
      </c>
      <c r="D466">
        <f xml:space="preserve"> POWER('Input-Graph'!$K$16,1.5) * EXP(J466/(2*'Input-Graph'!$K$16)) / (A466*SQRT(2*PI()))</f>
        <v>2.8366621710846815</v>
      </c>
      <c r="E466">
        <f t="shared" si="29"/>
        <v>0.24131703784766811</v>
      </c>
      <c r="F466" s="7">
        <f xml:space="preserve"> I466 * NORMDIST(-I466*SQRT(A466)/'Input-Graph'!$K$16,0,1,1)</f>
        <v>2.0855663776815936</v>
      </c>
      <c r="G466" s="7">
        <f xml:space="preserve"> - (  'Input-Graph'!$K$16*EXP(Intermediate!J466*Intermediate!A466/(2*'Input-Graph'!$K$16*'Input-Graph'!$K$16)  )/SQRT(2*PI()*Intermediate!A466)  )</f>
        <v>-2.4820233958894233</v>
      </c>
      <c r="H466">
        <f t="shared" si="30"/>
        <v>0.13716839748458609</v>
      </c>
      <c r="I466">
        <f>'Input-Graph'!$K$15 - 'Input-Graph'!$N$16/Intermediate!K466</f>
        <v>86.850500000000011</v>
      </c>
      <c r="J466">
        <f t="shared" si="31"/>
        <v>-7543.0093502500022</v>
      </c>
      <c r="K466">
        <f>('Input-Graph'!$N$6 - ((2*'Input-Graph'!A466/'Input-Graph'!$N$8) + 'Input-Graph'!$N$9))*'Input-Graph'!$N$7</f>
        <v>1499070</v>
      </c>
    </row>
    <row r="467" spans="1:11">
      <c r="A467" s="5">
        <f xml:space="preserve"> 'Input-Graph'!$K$16 + 'Input-Graph'!$K$22/'Input-Graph'!A467</f>
        <v>2347.3262768223344</v>
      </c>
      <c r="B467">
        <f xml:space="preserve"> SQRT('Input-Graph'!$K$16/(2*PI())) * 'Input-Graph'!$K$22 * EXP(J467/(2*'Input-Graph'!$K$16)) / ('Input-Graph'!A467*A467)</f>
        <v>0.29173959228707996</v>
      </c>
      <c r="C467">
        <f t="shared" si="28"/>
        <v>-2.5953451332370134</v>
      </c>
      <c r="D467">
        <f xml:space="preserve"> POWER('Input-Graph'!$K$16,1.5) * EXP(J467/(2*'Input-Graph'!$K$16)) / (A467*SQRT(2*PI()))</f>
        <v>2.8372309566423493</v>
      </c>
      <c r="E467">
        <f t="shared" si="29"/>
        <v>0.24188582340533582</v>
      </c>
      <c r="F467" s="7">
        <f xml:space="preserve"> I467 * NORMDIST(-I467*SQRT(A467)/'Input-Graph'!$K$16,0,1,1)</f>
        <v>2.0865391437914549</v>
      </c>
      <c r="G467" s="7">
        <f xml:space="preserve"> - (  'Input-Graph'!$K$16*EXP(Intermediate!J467*Intermediate!A467/(2*'Input-Graph'!$K$16*'Input-Graph'!$K$16)  )/SQRT(2*PI()*Intermediate!A467)  )</f>
        <v>-2.483245036350783</v>
      </c>
      <c r="H467">
        <f t="shared" si="30"/>
        <v>0.13691952313308775</v>
      </c>
      <c r="I467">
        <f>'Input-Graph'!$K$15 - 'Input-Graph'!$N$16/Intermediate!K467</f>
        <v>86.850500000000011</v>
      </c>
      <c r="J467">
        <f t="shared" si="31"/>
        <v>-7543.0093502500022</v>
      </c>
      <c r="K467">
        <f>('Input-Graph'!$N$6 - ((2*'Input-Graph'!A467/'Input-Graph'!$N$8) + 'Input-Graph'!$N$9))*'Input-Graph'!$N$7</f>
        <v>1499068</v>
      </c>
    </row>
    <row r="468" spans="1:11">
      <c r="A468" s="5">
        <f xml:space="preserve"> 'Input-Graph'!$K$16 + 'Input-Graph'!$K$22/'Input-Graph'!A468</f>
        <v>2346.857624820826</v>
      </c>
      <c r="B468">
        <f xml:space="preserve"> SQRT('Input-Graph'!$K$16/(2*PI())) * 'Input-Graph'!$K$22 * EXP(J468/(2*'Input-Graph'!$K$16)) / ('Input-Graph'!A468*A468)</f>
        <v>0.29117301596284545</v>
      </c>
      <c r="C468">
        <f t="shared" si="28"/>
        <v>-2.5953451332370134</v>
      </c>
      <c r="D468">
        <f xml:space="preserve"> POWER('Input-Graph'!$K$16,1.5) * EXP(J468/(2*'Input-Graph'!$K$16)) / (A468*SQRT(2*PI()))</f>
        <v>2.8377975329665834</v>
      </c>
      <c r="E468">
        <f t="shared" si="29"/>
        <v>0.24245239972957</v>
      </c>
      <c r="F468" s="7">
        <f xml:space="preserve"> I468 * NORMDIST(-I468*SQRT(A468)/'Input-Graph'!$K$16,0,1,1)</f>
        <v>2.087508219608436</v>
      </c>
      <c r="G468" s="7">
        <f xml:space="preserve"> - (  'Input-Graph'!$K$16*EXP(Intermediate!J468*Intermediate!A468/(2*'Input-Graph'!$K$16*'Input-Graph'!$K$16)  )/SQRT(2*PI()*Intermediate!A468)  )</f>
        <v>-2.4844620919991511</v>
      </c>
      <c r="H468">
        <f t="shared" si="30"/>
        <v>0.13667154330170028</v>
      </c>
      <c r="I468">
        <f>'Input-Graph'!$K$15 - 'Input-Graph'!$N$16/Intermediate!K468</f>
        <v>86.850500000000011</v>
      </c>
      <c r="J468">
        <f t="shared" si="31"/>
        <v>-7543.0093502500022</v>
      </c>
      <c r="K468">
        <f>('Input-Graph'!$N$6 - ((2*'Input-Graph'!A468/'Input-Graph'!$N$8) + 'Input-Graph'!$N$9))*'Input-Graph'!$N$7</f>
        <v>1499066</v>
      </c>
    </row>
    <row r="469" spans="1:11">
      <c r="A469" s="5">
        <f xml:space="preserve"> 'Input-Graph'!$K$16 + 'Input-Graph'!$K$22/'Input-Graph'!A469</f>
        <v>2346.3909756056487</v>
      </c>
      <c r="B469">
        <f xml:space="preserve"> SQRT('Input-Graph'!$K$16/(2*PI())) * 'Input-Graph'!$K$22 * EXP(J469/(2*'Input-Graph'!$K$16)) / ('Input-Graph'!A469*A469)</f>
        <v>0.29060863602558906</v>
      </c>
      <c r="C469">
        <f t="shared" si="28"/>
        <v>-2.5953451332370134</v>
      </c>
      <c r="D469">
        <f xml:space="preserve"> POWER('Input-Graph'!$K$16,1.5) * EXP(J469/(2*'Input-Graph'!$K$16)) / (A469*SQRT(2*PI()))</f>
        <v>2.8383619129038395</v>
      </c>
      <c r="E469">
        <f t="shared" si="29"/>
        <v>0.24301677966682611</v>
      </c>
      <c r="F469" s="7">
        <f xml:space="preserve"> I469 * NORMDIST(-I469*SQRT(A469)/'Input-Graph'!$K$16,0,1,1)</f>
        <v>2.0884736259955865</v>
      </c>
      <c r="G469" s="7">
        <f xml:space="preserve"> - (  'Input-Graph'!$K$16*EXP(Intermediate!J469*Intermediate!A469/(2*'Input-Graph'!$K$16*'Input-Graph'!$K$16)  )/SQRT(2*PI()*Intermediate!A469)  )</f>
        <v>-2.4856745884677482</v>
      </c>
      <c r="H469">
        <f t="shared" si="30"/>
        <v>0.13642445322025365</v>
      </c>
      <c r="I469">
        <f>'Input-Graph'!$K$15 - 'Input-Graph'!$N$16/Intermediate!K469</f>
        <v>86.850500000000011</v>
      </c>
      <c r="J469">
        <f t="shared" si="31"/>
        <v>-7543.0093502500022</v>
      </c>
      <c r="K469">
        <f>('Input-Graph'!$N$6 - ((2*'Input-Graph'!A469/'Input-Graph'!$N$8) + 'Input-Graph'!$N$9))*'Input-Graph'!$N$7</f>
        <v>1499064</v>
      </c>
    </row>
    <row r="470" spans="1:11">
      <c r="A470" s="5">
        <f xml:space="preserve"> 'Input-Graph'!$K$16 + 'Input-Graph'!$K$22/'Input-Graph'!A470</f>
        <v>2345.9263163658024</v>
      </c>
      <c r="B470">
        <f xml:space="preserve"> SQRT('Input-Graph'!$K$16/(2*PI())) * 'Input-Graph'!$K$22 * EXP(J470/(2*'Input-Graph'!$K$16)) / ('Input-Graph'!A470*A470)</f>
        <v>0.29004643972826399</v>
      </c>
      <c r="C470">
        <f t="shared" si="28"/>
        <v>-2.5953451332370134</v>
      </c>
      <c r="D470">
        <f xml:space="preserve"> POWER('Input-Graph'!$K$16,1.5) * EXP(J470/(2*'Input-Graph'!$K$16)) / (A470*SQRT(2*PI()))</f>
        <v>2.838924109201165</v>
      </c>
      <c r="E470">
        <f t="shared" si="29"/>
        <v>0.24357897596415157</v>
      </c>
      <c r="F470" s="7">
        <f xml:space="preserve"> I470 * NORMDIST(-I470*SQRT(A470)/'Input-Graph'!$K$16,0,1,1)</f>
        <v>2.0894353836598372</v>
      </c>
      <c r="G470" s="7">
        <f xml:space="preserve"> - (  'Input-Graph'!$K$16*EXP(Intermediate!J470*Intermediate!A470/(2*'Input-Graph'!$K$16*'Input-Graph'!$K$16)  )/SQRT(2*PI()*Intermediate!A470)  )</f>
        <v>-2.4868825512001611</v>
      </c>
      <c r="H470">
        <f t="shared" si="30"/>
        <v>0.13617824815209145</v>
      </c>
      <c r="I470">
        <f>'Input-Graph'!$K$15 - 'Input-Graph'!$N$16/Intermediate!K470</f>
        <v>86.850500000000011</v>
      </c>
      <c r="J470">
        <f t="shared" si="31"/>
        <v>-7543.0093502500022</v>
      </c>
      <c r="K470">
        <f>('Input-Graph'!$N$6 - ((2*'Input-Graph'!A470/'Input-Graph'!$N$8) + 'Input-Graph'!$N$9))*'Input-Graph'!$N$7</f>
        <v>1499062</v>
      </c>
    </row>
    <row r="471" spans="1:11">
      <c r="A471" s="5">
        <f xml:space="preserve"> 'Input-Graph'!$K$16 + 'Input-Graph'!$K$22/'Input-Graph'!A471</f>
        <v>2345.4636343993175</v>
      </c>
      <c r="B471">
        <f xml:space="preserve"> SQRT('Input-Graph'!$K$16/(2*PI())) * 'Input-Graph'!$K$22 * EXP(J471/(2*'Input-Graph'!$K$16)) / ('Input-Graph'!A471*A471)</f>
        <v>0.28948641442227224</v>
      </c>
      <c r="C471">
        <f t="shared" si="28"/>
        <v>-2.5953451332370134</v>
      </c>
      <c r="D471">
        <f xml:space="preserve"> POWER('Input-Graph'!$K$16,1.5) * EXP(J471/(2*'Input-Graph'!$K$16)) / (A471*SQRT(2*PI()))</f>
        <v>2.8394841345071566</v>
      </c>
      <c r="E471">
        <f t="shared" si="29"/>
        <v>0.24413900127014321</v>
      </c>
      <c r="F471" s="7">
        <f xml:space="preserve"> I471 * NORMDIST(-I471*SQRT(A471)/'Input-Graph'!$K$16,0,1,1)</f>
        <v>2.0903935131533968</v>
      </c>
      <c r="G471" s="7">
        <f xml:space="preserve"> - (  'Input-Graph'!$K$16*EXP(Intermediate!J471*Intermediate!A471/(2*'Input-Graph'!$K$16*'Input-Graph'!$K$16)  )/SQRT(2*PI()*Intermediate!A471)  )</f>
        <v>-2.4880860054520784</v>
      </c>
      <c r="H471">
        <f t="shared" si="30"/>
        <v>0.13593292339373386</v>
      </c>
      <c r="I471">
        <f>'Input-Graph'!$K$15 - 'Input-Graph'!$N$16/Intermediate!K471</f>
        <v>86.850500000000011</v>
      </c>
      <c r="J471">
        <f t="shared" si="31"/>
        <v>-7543.0093502500022</v>
      </c>
      <c r="K471">
        <f>('Input-Graph'!$N$6 - ((2*'Input-Graph'!A471/'Input-Graph'!$N$8) + 'Input-Graph'!$N$9))*'Input-Graph'!$N$7</f>
        <v>1499060</v>
      </c>
    </row>
    <row r="472" spans="1:11">
      <c r="A472" s="5">
        <f xml:space="preserve"> 'Input-Graph'!$K$16 + 'Input-Graph'!$K$22/'Input-Graph'!A472</f>
        <v>2345.0029171120955</v>
      </c>
      <c r="B472">
        <f xml:space="preserve"> SQRT('Input-Graph'!$K$16/(2*PI())) * 'Input-Graph'!$K$22 * EXP(J472/(2*'Input-Graph'!$K$16)) / ('Input-Graph'!A472*A472)</f>
        <v>0.28892854755651548</v>
      </c>
      <c r="C472">
        <f t="shared" ref="C472:C501" si="32" xml:space="preserve"> -I472*NORMDIST(-I472/$Q$2,0,1,1)</f>
        <v>-2.5953451332370134</v>
      </c>
      <c r="D472">
        <f xml:space="preserve"> POWER('Input-Graph'!$K$16,1.5) * EXP(J472/(2*'Input-Graph'!$K$16)) / (A472*SQRT(2*PI()))</f>
        <v>2.8400420013729137</v>
      </c>
      <c r="E472">
        <f t="shared" ref="E472:E501" si="33">C472+D472</f>
        <v>0.2446968681359003</v>
      </c>
      <c r="F472" s="7">
        <f xml:space="preserve"> I472 * NORMDIST(-I472*SQRT(A472)/'Input-Graph'!$K$16,0,1,1)</f>
        <v>2.0913480348752103</v>
      </c>
      <c r="G472" s="7">
        <f xml:space="preserve"> - (  'Input-Graph'!$K$16*EXP(Intermediate!J472*Intermediate!A472/(2*'Input-Graph'!$K$16*'Input-Graph'!$K$16)  )/SQRT(2*PI()*Intermediate!A472)  )</f>
        <v>-2.489284976293018</v>
      </c>
      <c r="H472">
        <f t="shared" ref="H472:H501" si="34">+B472+E472+F472+G472</f>
        <v>0.13568847427460806</v>
      </c>
      <c r="I472">
        <f>'Input-Graph'!$K$15 - 'Input-Graph'!$N$16/Intermediate!K472</f>
        <v>86.850500000000011</v>
      </c>
      <c r="J472">
        <f t="shared" si="31"/>
        <v>-7543.0093502500022</v>
      </c>
      <c r="K472">
        <f>('Input-Graph'!$N$6 - ((2*'Input-Graph'!A472/'Input-Graph'!$N$8) + 'Input-Graph'!$N$9))*'Input-Graph'!$N$7</f>
        <v>1499058</v>
      </c>
    </row>
    <row r="473" spans="1:11">
      <c r="A473" s="5">
        <f xml:space="preserve"> 'Input-Graph'!$K$16 + 'Input-Graph'!$K$22/'Input-Graph'!A473</f>
        <v>2344.5441520167683</v>
      </c>
      <c r="B473">
        <f xml:space="preserve"> SQRT('Input-Graph'!$K$16/(2*PI())) * 'Input-Graph'!$K$22 * EXP(J473/(2*'Input-Graph'!$K$16)) / ('Input-Graph'!A473*A473)</f>
        <v>0.28837282667645808</v>
      </c>
      <c r="C473">
        <f t="shared" si="32"/>
        <v>-2.5953451332370134</v>
      </c>
      <c r="D473">
        <f xml:space="preserve"> POWER('Input-Graph'!$K$16,1.5) * EXP(J473/(2*'Input-Graph'!$K$16)) / (A473*SQRT(2*PI()))</f>
        <v>2.8405977222529715</v>
      </c>
      <c r="E473">
        <f t="shared" si="33"/>
        <v>0.24525258901595803</v>
      </c>
      <c r="F473" s="7">
        <f xml:space="preserve"> I473 * NORMDIST(-I473*SQRT(A473)/'Input-Graph'!$K$16,0,1,1)</f>
        <v>2.0922989690723743</v>
      </c>
      <c r="G473" s="7">
        <f xml:space="preserve"> - (  'Input-Graph'!$K$16*EXP(Intermediate!J473*Intermediate!A473/(2*'Input-Graph'!$K$16*'Input-Graph'!$K$16)  )/SQRT(2*PI()*Intermediate!A473)  )</f>
        <v>-2.4904794886080217</v>
      </c>
      <c r="H473">
        <f t="shared" si="34"/>
        <v>0.13544489615676847</v>
      </c>
      <c r="I473">
        <f>'Input-Graph'!$K$15 - 'Input-Graph'!$N$16/Intermediate!K473</f>
        <v>86.850500000000011</v>
      </c>
      <c r="J473">
        <f t="shared" si="31"/>
        <v>-7543.0093502500022</v>
      </c>
      <c r="K473">
        <f>('Input-Graph'!$N$6 - ((2*'Input-Graph'!A473/'Input-Graph'!$N$8) + 'Input-Graph'!$N$9))*'Input-Graph'!$N$7</f>
        <v>1499056</v>
      </c>
    </row>
    <row r="474" spans="1:11">
      <c r="A474" s="5">
        <f xml:space="preserve"> 'Input-Graph'!$K$16 + 'Input-Graph'!$K$22/'Input-Graph'!A474</f>
        <v>2344.0873267315696</v>
      </c>
      <c r="B474">
        <f xml:space="preserve"> SQRT('Input-Graph'!$K$16/(2*PI())) * 'Input-Graph'!$K$22 * EXP(J474/(2*'Input-Graph'!$K$16)) / ('Input-Graph'!A474*A474)</f>
        <v>0.28781923942319981</v>
      </c>
      <c r="C474">
        <f t="shared" si="32"/>
        <v>-2.5953451332370134</v>
      </c>
      <c r="D474">
        <f xml:space="preserve"> POWER('Input-Graph'!$K$16,1.5) * EXP(J474/(2*'Input-Graph'!$K$16)) / (A474*SQRT(2*PI()))</f>
        <v>2.8411513095062295</v>
      </c>
      <c r="E474">
        <f t="shared" si="33"/>
        <v>0.24580617626921608</v>
      </c>
      <c r="F474" s="7">
        <f xml:space="preserve"> I474 * NORMDIST(-I474*SQRT(A474)/'Input-Graph'!$K$16,0,1,1)</f>
        <v>2.0932463358415747</v>
      </c>
      <c r="G474" s="7">
        <f xml:space="preserve"> - (  'Input-Graph'!$K$16*EXP(Intermediate!J474*Intermediate!A474/(2*'Input-Graph'!$K$16*'Input-Graph'!$K$16)  )/SQRT(2*PI()*Intermediate!A474)  )</f>
        <v>-2.4916695670993407</v>
      </c>
      <c r="H474">
        <f t="shared" si="34"/>
        <v>0.13520218443464982</v>
      </c>
      <c r="I474">
        <f>'Input-Graph'!$K$15 - 'Input-Graph'!$N$16/Intermediate!K474</f>
        <v>86.850500000000011</v>
      </c>
      <c r="J474">
        <f t="shared" si="31"/>
        <v>-7543.0093502500022</v>
      </c>
      <c r="K474">
        <f>('Input-Graph'!$N$6 - ((2*'Input-Graph'!A474/'Input-Graph'!$N$8) + 'Input-Graph'!$N$9))*'Input-Graph'!$N$7</f>
        <v>1499054</v>
      </c>
    </row>
    <row r="475" spans="1:11">
      <c r="A475" s="5">
        <f xml:space="preserve"> 'Input-Graph'!$K$16 + 'Input-Graph'!$K$22/'Input-Graph'!A475</f>
        <v>2343.6324289792201</v>
      </c>
      <c r="B475">
        <f xml:space="preserve"> SQRT('Input-Graph'!$K$16/(2*PI())) * 'Input-Graph'!$K$22 * EXP(J475/(2*'Input-Graph'!$K$16)) / ('Input-Graph'!A475*A475)</f>
        <v>0.28726777353255978</v>
      </c>
      <c r="C475">
        <f t="shared" si="32"/>
        <v>-2.5953451332370134</v>
      </c>
      <c r="D475">
        <f xml:space="preserve"> POWER('Input-Graph'!$K$16,1.5) * EXP(J475/(2*'Input-Graph'!$K$16)) / (A475*SQRT(2*PI()))</f>
        <v>2.8417027753968696</v>
      </c>
      <c r="E475">
        <f t="shared" si="33"/>
        <v>0.24635764215985612</v>
      </c>
      <c r="F475" s="7">
        <f xml:space="preserve"> I475 * NORMDIST(-I475*SQRT(A475)/'Input-Graph'!$K$16,0,1,1)</f>
        <v>2.0941901551303883</v>
      </c>
      <c r="G475" s="7">
        <f xml:space="preserve"> - (  'Input-Graph'!$K$16*EXP(Intermediate!J475*Intermediate!A475/(2*'Input-Graph'!$K$16*'Input-Graph'!$K$16)  )/SQRT(2*PI()*Intermediate!A475)  )</f>
        <v>-2.4928552362880985</v>
      </c>
      <c r="H475">
        <f t="shared" si="34"/>
        <v>0.13496033453470568</v>
      </c>
      <c r="I475">
        <f>'Input-Graph'!$K$15 - 'Input-Graph'!$N$16/Intermediate!K475</f>
        <v>86.850500000000011</v>
      </c>
      <c r="J475">
        <f t="shared" si="31"/>
        <v>-7543.0093502500022</v>
      </c>
      <c r="K475">
        <f>('Input-Graph'!$N$6 - ((2*'Input-Graph'!A475/'Input-Graph'!$N$8) + 'Input-Graph'!$N$9))*'Input-Graph'!$N$7</f>
        <v>1499052</v>
      </c>
    </row>
    <row r="476" spans="1:11">
      <c r="A476" s="5">
        <f xml:space="preserve"> 'Input-Graph'!$K$16 + 'Input-Graph'!$K$22/'Input-Graph'!A476</f>
        <v>2343.1794465858275</v>
      </c>
      <c r="B476">
        <f xml:space="preserve"> SQRT('Input-Graph'!$K$16/(2*PI())) * 'Input-Graph'!$K$22 * EXP(J476/(2*'Input-Graph'!$K$16)) / ('Input-Graph'!A476*A476)</f>
        <v>0.28671841683417087</v>
      </c>
      <c r="C476">
        <f t="shared" si="32"/>
        <v>-2.5953451332370134</v>
      </c>
      <c r="D476">
        <f xml:space="preserve"> POWER('Input-Graph'!$K$16,1.5) * EXP(J476/(2*'Input-Graph'!$K$16)) / (A476*SQRT(2*PI()))</f>
        <v>2.8422521320952585</v>
      </c>
      <c r="E476">
        <f t="shared" si="33"/>
        <v>0.24690699885824507</v>
      </c>
      <c r="F476" s="7">
        <f xml:space="preserve"> I476 * NORMDIST(-I476*SQRT(A476)/'Input-Graph'!$K$16,0,1,1)</f>
        <v>2.0951304467387097</v>
      </c>
      <c r="G476" s="7">
        <f xml:space="preserve"> - (  'Input-Graph'!$K$16*EXP(Intermediate!J476*Intermediate!A476/(2*'Input-Graph'!$K$16*'Input-Graph'!$K$16)  )/SQRT(2*PI()*Intermediate!A476)  )</f>
        <v>-2.4940365205159378</v>
      </c>
      <c r="H476">
        <f t="shared" si="34"/>
        <v>0.13471934191518775</v>
      </c>
      <c r="I476">
        <f>'Input-Graph'!$K$15 - 'Input-Graph'!$N$16/Intermediate!K476</f>
        <v>86.850500000000011</v>
      </c>
      <c r="J476">
        <f t="shared" si="31"/>
        <v>-7543.0093502500022</v>
      </c>
      <c r="K476">
        <f>('Input-Graph'!$N$6 - ((2*'Input-Graph'!A476/'Input-Graph'!$N$8) + 'Input-Graph'!$N$9))*'Input-Graph'!$N$7</f>
        <v>1499050</v>
      </c>
    </row>
    <row r="477" spans="1:11">
      <c r="A477" s="5">
        <f xml:space="preserve"> 'Input-Graph'!$K$16 + 'Input-Graph'!$K$22/'Input-Graph'!A477</f>
        <v>2342.7283674798023</v>
      </c>
      <c r="B477">
        <f xml:space="preserve"> SQRT('Input-Graph'!$K$16/(2*PI())) * 'Input-Graph'!$K$22 * EXP(J477/(2*'Input-Graph'!$K$16)) / ('Input-Graph'!A477*A477)</f>
        <v>0.28617115725058406</v>
      </c>
      <c r="C477">
        <f t="shared" si="32"/>
        <v>-2.5953451332370134</v>
      </c>
      <c r="D477">
        <f xml:space="preserve"> POWER('Input-Graph'!$K$16,1.5) * EXP(J477/(2*'Input-Graph'!$K$16)) / (A477*SQRT(2*PI()))</f>
        <v>2.8427993916788452</v>
      </c>
      <c r="E477">
        <f t="shared" si="33"/>
        <v>0.24745425844183178</v>
      </c>
      <c r="F477" s="7">
        <f xml:space="preserve"> I477 * NORMDIST(-I477*SQRT(A477)/'Input-Graph'!$K$16,0,1,1)</f>
        <v>2.0960672303201591</v>
      </c>
      <c r="G477" s="7">
        <f xml:space="preserve"> - (  'Input-Graph'!$K$16*EXP(Intermediate!J477*Intermediate!A477/(2*'Input-Graph'!$K$16*'Input-Graph'!$K$16)  )/SQRT(2*PI()*Intermediate!A477)  )</f>
        <v>-2.4952134439466533</v>
      </c>
      <c r="H477">
        <f t="shared" si="34"/>
        <v>0.13447920206592157</v>
      </c>
      <c r="I477">
        <f>'Input-Graph'!$K$15 - 'Input-Graph'!$N$16/Intermediate!K477</f>
        <v>86.850500000000011</v>
      </c>
      <c r="J477">
        <f t="shared" si="31"/>
        <v>-7543.0093502500022</v>
      </c>
      <c r="K477">
        <f>('Input-Graph'!$N$6 - ((2*'Input-Graph'!A477/'Input-Graph'!$N$8) + 'Input-Graph'!$N$9))*'Input-Graph'!$N$7</f>
        <v>1499048</v>
      </c>
    </row>
    <row r="478" spans="1:11">
      <c r="A478" s="5">
        <f xml:space="preserve"> 'Input-Graph'!$K$16 + 'Input-Graph'!$K$22/'Input-Graph'!A478</f>
        <v>2342.2791796907836</v>
      </c>
      <c r="B478">
        <f xml:space="preserve"> SQRT('Input-Graph'!$K$16/(2*PI())) * 'Input-Graph'!$K$22 * EXP(J478/(2*'Input-Graph'!$K$16)) / ('Input-Graph'!A478*A478)</f>
        <v>0.28562598279638385</v>
      </c>
      <c r="C478">
        <f t="shared" si="32"/>
        <v>-2.5953451332370134</v>
      </c>
      <c r="D478">
        <f xml:space="preserve"> POWER('Input-Graph'!$K$16,1.5) * EXP(J478/(2*'Input-Graph'!$K$16)) / (A478*SQRT(2*PI()))</f>
        <v>2.843344566133045</v>
      </c>
      <c r="E478">
        <f t="shared" si="33"/>
        <v>0.24799943289603155</v>
      </c>
      <c r="F478" s="7">
        <f xml:space="preserve"> I478 * NORMDIST(-I478*SQRT(A478)/'Input-Graph'!$K$16,0,1,1)</f>
        <v>2.0970005253832591</v>
      </c>
      <c r="G478" s="7">
        <f xml:space="preserve"> - (  'Input-Graph'!$K$16*EXP(Intermediate!J478*Intermediate!A478/(2*'Input-Graph'!$K$16*'Input-Graph'!$K$16)  )/SQRT(2*PI()*Intermediate!A478)  )</f>
        <v>-2.4963860305677925</v>
      </c>
      <c r="H478">
        <f t="shared" si="34"/>
        <v>0.13423991050788198</v>
      </c>
      <c r="I478">
        <f>'Input-Graph'!$K$15 - 'Input-Graph'!$N$16/Intermediate!K478</f>
        <v>86.850500000000011</v>
      </c>
      <c r="J478">
        <f t="shared" si="31"/>
        <v>-7543.0093502500022</v>
      </c>
      <c r="K478">
        <f>('Input-Graph'!$N$6 - ((2*'Input-Graph'!A478/'Input-Graph'!$N$8) + 'Input-Graph'!$N$9))*'Input-Graph'!$N$7</f>
        <v>1499046</v>
      </c>
    </row>
    <row r="479" spans="1:11">
      <c r="A479" s="5">
        <f xml:space="preserve"> 'Input-Graph'!$K$16 + 'Input-Graph'!$K$22/'Input-Graph'!A479</f>
        <v>2341.8318713485805</v>
      </c>
      <c r="B479">
        <f xml:space="preserve"> SQRT('Input-Graph'!$K$16/(2*PI())) * 'Input-Graph'!$K$22 * EXP(J479/(2*'Input-Graph'!$K$16)) / ('Input-Graph'!A479*A479)</f>
        <v>0.28508288157731299</v>
      </c>
      <c r="C479">
        <f t="shared" si="32"/>
        <v>-2.5953451332370134</v>
      </c>
      <c r="D479">
        <f xml:space="preserve"> POWER('Input-Graph'!$K$16,1.5) * EXP(J479/(2*'Input-Graph'!$K$16)) / (A479*SQRT(2*PI()))</f>
        <v>2.8438876673521163</v>
      </c>
      <c r="E479">
        <f t="shared" si="33"/>
        <v>0.24854253411510285</v>
      </c>
      <c r="F479" s="7">
        <f xml:space="preserve"> I479 * NORMDIST(-I479*SQRT(A479)/'Input-Graph'!$K$16,0,1,1)</f>
        <v>2.0979303512929666</v>
      </c>
      <c r="G479" s="7">
        <f xml:space="preserve"> - (  'Input-Graph'!$K$16*EXP(Intermediate!J479*Intermediate!A479/(2*'Input-Graph'!$K$16*'Input-Graph'!$K$16)  )/SQRT(2*PI()*Intermediate!A479)  )</f>
        <v>-2.4975543041922617</v>
      </c>
      <c r="H479">
        <f t="shared" si="34"/>
        <v>0.13400146279312075</v>
      </c>
      <c r="I479">
        <f>'Input-Graph'!$K$15 - 'Input-Graph'!$N$16/Intermediate!K479</f>
        <v>86.850500000000011</v>
      </c>
      <c r="J479">
        <f t="shared" si="31"/>
        <v>-7543.0093502500022</v>
      </c>
      <c r="K479">
        <f>('Input-Graph'!$N$6 - ((2*'Input-Graph'!A479/'Input-Graph'!$N$8) + 'Input-Graph'!$N$9))*'Input-Graph'!$N$7</f>
        <v>1499044</v>
      </c>
    </row>
    <row r="480" spans="1:11">
      <c r="A480" s="5">
        <f xml:space="preserve"> 'Input-Graph'!$K$16 + 'Input-Graph'!$K$22/'Input-Graph'!A480</f>
        <v>2341.3864306821279</v>
      </c>
      <c r="B480">
        <f xml:space="preserve"> SQRT('Input-Graph'!$K$16/(2*PI())) * 'Input-Graph'!$K$22 * EXP(J480/(2*'Input-Graph'!$K$16)) / ('Input-Graph'!A480*A480)</f>
        <v>0.28454184178940728</v>
      </c>
      <c r="C480">
        <f t="shared" si="32"/>
        <v>-2.5953451332370134</v>
      </c>
      <c r="D480">
        <f xml:space="preserve"> POWER('Input-Graph'!$K$16,1.5) * EXP(J480/(2*'Input-Graph'!$K$16)) / (A480*SQRT(2*PI()))</f>
        <v>2.8444287071400223</v>
      </c>
      <c r="E480">
        <f t="shared" si="33"/>
        <v>0.24908357390300884</v>
      </c>
      <c r="F480" s="7">
        <f xml:space="preserve"> I480 * NORMDIST(-I480*SQRT(A480)/'Input-Graph'!$K$16,0,1,1)</f>
        <v>2.0988567272718988</v>
      </c>
      <c r="G480" s="7">
        <f xml:space="preserve"> - (  'Input-Graph'!$K$16*EXP(Intermediate!J480*Intermediate!A480/(2*'Input-Graph'!$K$16*'Input-Graph'!$K$16)  )/SQRT(2*PI()*Intermediate!A480)  )</f>
        <v>-2.4987182884598904</v>
      </c>
      <c r="H480">
        <f t="shared" si="34"/>
        <v>0.13376385450442418</v>
      </c>
      <c r="I480">
        <f>'Input-Graph'!$K$15 - 'Input-Graph'!$N$16/Intermediate!K480</f>
        <v>86.850500000000011</v>
      </c>
      <c r="J480">
        <f t="shared" si="31"/>
        <v>-7543.0093502500022</v>
      </c>
      <c r="K480">
        <f>('Input-Graph'!$N$6 - ((2*'Input-Graph'!A480/'Input-Graph'!$N$8) + 'Input-Graph'!$N$9))*'Input-Graph'!$N$7</f>
        <v>1499042</v>
      </c>
    </row>
    <row r="481" spans="1:11">
      <c r="A481" s="5">
        <f xml:space="preserve"> 'Input-Graph'!$K$16 + 'Input-Graph'!$K$22/'Input-Graph'!A481</f>
        <v>2340.9428460184522</v>
      </c>
      <c r="B481">
        <f xml:space="preserve"> SQRT('Input-Graph'!$K$16/(2*PI())) * 'Input-Graph'!$K$22 * EXP(J481/(2*'Input-Graph'!$K$16)) / ('Input-Graph'!A481*A481)</f>
        <v>0.28400285171814083</v>
      </c>
      <c r="C481">
        <f t="shared" si="32"/>
        <v>-2.5953451332370134</v>
      </c>
      <c r="D481">
        <f xml:space="preserve"> POWER('Input-Graph'!$K$16,1.5) * EXP(J481/(2*'Input-Graph'!$K$16)) / (A481*SQRT(2*PI()))</f>
        <v>2.8449676972112887</v>
      </c>
      <c r="E481">
        <f t="shared" si="33"/>
        <v>0.24962256397427529</v>
      </c>
      <c r="F481" s="7">
        <f xml:space="preserve"> I481 * NORMDIST(-I481*SQRT(A481)/'Input-Graph'!$K$16,0,1,1)</f>
        <v>2.0997796724014615</v>
      </c>
      <c r="G481" s="7">
        <f xml:space="preserve"> - (  'Input-Graph'!$K$16*EXP(Intermediate!J481*Intermediate!A481/(2*'Input-Graph'!$K$16*'Input-Graph'!$K$16)  )/SQRT(2*PI()*Intermediate!A481)  )</f>
        <v>-2.4998780068389999</v>
      </c>
      <c r="H481">
        <f t="shared" si="34"/>
        <v>0.13352708125487789</v>
      </c>
      <c r="I481">
        <f>'Input-Graph'!$K$15 - 'Input-Graph'!$N$16/Intermediate!K481</f>
        <v>86.850500000000011</v>
      </c>
      <c r="J481">
        <f t="shared" si="31"/>
        <v>-7543.0093502500022</v>
      </c>
      <c r="K481">
        <f>('Input-Graph'!$N$6 - ((2*'Input-Graph'!A481/'Input-Graph'!$N$8) + 'Input-Graph'!$N$9))*'Input-Graph'!$N$7</f>
        <v>1499040</v>
      </c>
    </row>
    <row r="482" spans="1:11">
      <c r="A482" s="5">
        <f xml:space="preserve"> 'Input-Graph'!$K$16 + 'Input-Graph'!$K$22/'Input-Graph'!A482</f>
        <v>2340.5011057816528</v>
      </c>
      <c r="B482">
        <f xml:space="preserve"> SQRT('Input-Graph'!$K$16/(2*PI())) * 'Input-Graph'!$K$22 * EXP(J482/(2*'Input-Graph'!$K$16)) / ('Input-Graph'!A482*A482)</f>
        <v>0.28346589973758024</v>
      </c>
      <c r="C482">
        <f t="shared" si="32"/>
        <v>-2.5953451332370134</v>
      </c>
      <c r="D482">
        <f xml:space="preserve"> POWER('Input-Graph'!$K$16,1.5) * EXP(J482/(2*'Input-Graph'!$K$16)) / (A482*SQRT(2*PI()))</f>
        <v>2.8455046491918488</v>
      </c>
      <c r="E482">
        <f t="shared" si="33"/>
        <v>0.25015951595483532</v>
      </c>
      <c r="F482" s="7">
        <f xml:space="preserve"> I482 * NORMDIST(-I482*SQRT(A482)/'Input-Graph'!$K$16,0,1,1)</f>
        <v>2.1006992056235152</v>
      </c>
      <c r="G482" s="7">
        <f xml:space="preserve"> - (  'Input-Graph'!$K$16*EXP(Intermediate!J482*Intermediate!A482/(2*'Input-Graph'!$K$16*'Input-Graph'!$K$16)  )/SQRT(2*PI()*Intermediate!A482)  )</f>
        <v>-2.5010334826279443</v>
      </c>
      <c r="H482">
        <f t="shared" si="34"/>
        <v>0.13329113868798625</v>
      </c>
      <c r="I482">
        <f>'Input-Graph'!$K$15 - 'Input-Graph'!$N$16/Intermediate!K482</f>
        <v>86.850500000000011</v>
      </c>
      <c r="J482">
        <f t="shared" si="31"/>
        <v>-7543.0093502500022</v>
      </c>
      <c r="K482">
        <f>('Input-Graph'!$N$6 - ((2*'Input-Graph'!A482/'Input-Graph'!$N$8) + 'Input-Graph'!$N$9))*'Input-Graph'!$N$7</f>
        <v>1499038</v>
      </c>
    </row>
    <row r="483" spans="1:11">
      <c r="A483" s="5">
        <f xml:space="preserve"> 'Input-Graph'!$K$16 + 'Input-Graph'!$K$22/'Input-Graph'!A483</f>
        <v>2340.0611984918937</v>
      </c>
      <c r="B483">
        <f xml:space="preserve"> SQRT('Input-Graph'!$K$16/(2*PI())) * 'Input-Graph'!$K$22 * EXP(J483/(2*'Input-Graph'!$K$16)) / ('Input-Graph'!A483*A483)</f>
        <v>0.28293097430954894</v>
      </c>
      <c r="C483">
        <f t="shared" si="32"/>
        <v>-2.5953451332370134</v>
      </c>
      <c r="D483">
        <f xml:space="preserve"> POWER('Input-Graph'!$K$16,1.5) * EXP(J483/(2*'Input-Graph'!$K$16)) / (A483*SQRT(2*PI()))</f>
        <v>2.8460395746198799</v>
      </c>
      <c r="E483">
        <f t="shared" si="33"/>
        <v>0.25069444138286645</v>
      </c>
      <c r="F483" s="7">
        <f xml:space="preserve"> I483 * NORMDIST(-I483*SQRT(A483)/'Input-Graph'!$K$16,0,1,1)</f>
        <v>2.1016153457412643</v>
      </c>
      <c r="G483" s="7">
        <f xml:space="preserve"> - (  'Input-Graph'!$K$16*EXP(Intermediate!J483*Intermediate!A483/(2*'Input-Graph'!$K$16*'Input-Graph'!$K$16)  )/SQRT(2*PI()*Intermediate!A483)  )</f>
        <v>-2.502184738956633</v>
      </c>
      <c r="H483">
        <f t="shared" si="34"/>
        <v>0.13305602247704673</v>
      </c>
      <c r="I483">
        <f>'Input-Graph'!$K$15 - 'Input-Graph'!$N$16/Intermediate!K483</f>
        <v>86.850500000000011</v>
      </c>
      <c r="J483">
        <f t="shared" si="31"/>
        <v>-7543.0093502500022</v>
      </c>
      <c r="K483">
        <f>('Input-Graph'!$N$6 - ((2*'Input-Graph'!A483/'Input-Graph'!$N$8) + 'Input-Graph'!$N$9))*'Input-Graph'!$N$7</f>
        <v>1499036</v>
      </c>
    </row>
    <row r="484" spans="1:11">
      <c r="A484" s="5">
        <f xml:space="preserve"> 'Input-Graph'!$K$16 + 'Input-Graph'!$K$22/'Input-Graph'!A484</f>
        <v>2339.623112764411</v>
      </c>
      <c r="B484">
        <f xml:space="preserve"> SQRT('Input-Graph'!$K$16/(2*PI())) * 'Input-Graph'!$K$22 * EXP(J484/(2*'Input-Graph'!$K$16)) / ('Input-Graph'!A484*A484)</f>
        <v>0.28239806398280048</v>
      </c>
      <c r="C484">
        <f t="shared" si="32"/>
        <v>-2.5953451332370134</v>
      </c>
      <c r="D484">
        <f xml:space="preserve"> POWER('Input-Graph'!$K$16,1.5) * EXP(J484/(2*'Input-Graph'!$K$16)) / (A484*SQRT(2*PI()))</f>
        <v>2.8465724849466287</v>
      </c>
      <c r="E484">
        <f t="shared" si="33"/>
        <v>0.2512273517096153</v>
      </c>
      <c r="F484" s="7">
        <f xml:space="preserve"> I484 * NORMDIST(-I484*SQRT(A484)/'Input-Graph'!$K$16,0,1,1)</f>
        <v>2.1025281114207028</v>
      </c>
      <c r="G484" s="7">
        <f xml:space="preserve"> - (  'Input-Graph'!$K$16*EXP(Intermediate!J484*Intermediate!A484/(2*'Input-Graph'!$K$16*'Input-Graph'!$K$16)  )/SQRT(2*PI()*Intermediate!A484)  )</f>
        <v>-2.5033317987880466</v>
      </c>
      <c r="H484">
        <f t="shared" si="34"/>
        <v>0.13282172832507211</v>
      </c>
      <c r="I484">
        <f>'Input-Graph'!$K$15 - 'Input-Graph'!$N$16/Intermediate!K484</f>
        <v>86.850500000000011</v>
      </c>
      <c r="J484">
        <f t="shared" si="31"/>
        <v>-7543.0093502500022</v>
      </c>
      <c r="K484">
        <f>('Input-Graph'!$N$6 - ((2*'Input-Graph'!A484/'Input-Graph'!$N$8) + 'Input-Graph'!$N$9))*'Input-Graph'!$N$7</f>
        <v>1499034</v>
      </c>
    </row>
    <row r="485" spans="1:11">
      <c r="A485" s="5">
        <f xml:space="preserve"> 'Input-Graph'!$K$16 + 'Input-Graph'!$K$22/'Input-Graph'!A485</f>
        <v>2339.1868373085299</v>
      </c>
      <c r="B485">
        <f xml:space="preserve"> SQRT('Input-Graph'!$K$16/(2*PI())) * 'Input-Graph'!$K$22 * EXP(J485/(2*'Input-Graph'!$K$16)) / ('Input-Graph'!A485*A485)</f>
        <v>0.28186715739220147</v>
      </c>
      <c r="C485">
        <f t="shared" si="32"/>
        <v>-2.5953451332370134</v>
      </c>
      <c r="D485">
        <f xml:space="preserve"> POWER('Input-Graph'!$K$16,1.5) * EXP(J485/(2*'Input-Graph'!$K$16)) / (A485*SQRT(2*PI()))</f>
        <v>2.8471033915372272</v>
      </c>
      <c r="E485">
        <f t="shared" si="33"/>
        <v>0.25175825830021381</v>
      </c>
      <c r="F485" s="7">
        <f xml:space="preserve"> I485 * NORMDIST(-I485*SQRT(A485)/'Input-Graph'!$K$16,0,1,1)</f>
        <v>2.1034375211918572</v>
      </c>
      <c r="G485" s="7">
        <f xml:space="preserve"> - (  'Input-Graph'!$K$16*EXP(Intermediate!J485*Intermediate!A485/(2*'Input-Graph'!$K$16*'Input-Graph'!$K$16)  )/SQRT(2*PI()*Intermediate!A485)  )</f>
        <v>-2.5044746849197215</v>
      </c>
      <c r="H485">
        <f t="shared" si="34"/>
        <v>0.13258825196455115</v>
      </c>
      <c r="I485">
        <f>'Input-Graph'!$K$15 - 'Input-Graph'!$N$16/Intermediate!K485</f>
        <v>86.850500000000011</v>
      </c>
      <c r="J485">
        <f t="shared" si="31"/>
        <v>-7543.0093502500022</v>
      </c>
      <c r="K485">
        <f>('Input-Graph'!$N$6 - ((2*'Input-Graph'!A485/'Input-Graph'!$N$8) + 'Input-Graph'!$N$9))*'Input-Graph'!$N$7</f>
        <v>1499032</v>
      </c>
    </row>
    <row r="486" spans="1:11">
      <c r="A486" s="5">
        <f xml:space="preserve"> 'Input-Graph'!$K$16 + 'Input-Graph'!$K$22/'Input-Graph'!A486</f>
        <v>2338.7523609266932</v>
      </c>
      <c r="B486">
        <f xml:space="preserve"> SQRT('Input-Graph'!$K$16/(2*PI())) * 'Input-Graph'!$K$22 * EXP(J486/(2*'Input-Graph'!$K$16)) / ('Input-Graph'!A486*A486)</f>
        <v>0.28133824325792367</v>
      </c>
      <c r="C486">
        <f t="shared" si="32"/>
        <v>-2.5953451332370134</v>
      </c>
      <c r="D486">
        <f xml:space="preserve"> POWER('Input-Graph'!$K$16,1.5) * EXP(J486/(2*'Input-Graph'!$K$16)) / (A486*SQRT(2*PI()))</f>
        <v>2.8476323056715054</v>
      </c>
      <c r="E486">
        <f t="shared" si="33"/>
        <v>0.25228717243449195</v>
      </c>
      <c r="F486" s="7">
        <f xml:space="preserve"> I486 * NORMDIST(-I486*SQRT(A486)/'Input-Graph'!$K$16,0,1,1)</f>
        <v>2.1043435934499648</v>
      </c>
      <c r="G486" s="7">
        <f xml:space="preserve"> - (  'Input-Graph'!$K$16*EXP(Intermediate!J486*Intermediate!A486/(2*'Input-Graph'!$K$16*'Input-Graph'!$K$16)  )/SQRT(2*PI()*Intermediate!A486)  )</f>
        <v>-2.505613419985242</v>
      </c>
      <c r="H486">
        <f t="shared" si="34"/>
        <v>0.13235558915713819</v>
      </c>
      <c r="I486">
        <f>'Input-Graph'!$K$15 - 'Input-Graph'!$N$16/Intermediate!K486</f>
        <v>86.850500000000011</v>
      </c>
      <c r="J486">
        <f t="shared" si="31"/>
        <v>-7543.0093502500022</v>
      </c>
      <c r="K486">
        <f>('Input-Graph'!$N$6 - ((2*'Input-Graph'!A486/'Input-Graph'!$N$8) + 'Input-Graph'!$N$9))*'Input-Graph'!$N$7</f>
        <v>1499030</v>
      </c>
    </row>
    <row r="487" spans="1:11">
      <c r="A487" s="5">
        <f xml:space="preserve"> 'Input-Graph'!$K$16 + 'Input-Graph'!$K$22/'Input-Graph'!A487</f>
        <v>2338.3196725135062</v>
      </c>
      <c r="B487">
        <f xml:space="preserve"> SQRT('Input-Graph'!$K$16/(2*PI())) * 'Input-Graph'!$K$22 * EXP(J487/(2*'Input-Graph'!$K$16)) / ('Input-Graph'!A487*A487)</f>
        <v>0.28081131038464519</v>
      </c>
      <c r="C487">
        <f t="shared" si="32"/>
        <v>-2.5953451332370134</v>
      </c>
      <c r="D487">
        <f xml:space="preserve"> POWER('Input-Graph'!$K$16,1.5) * EXP(J487/(2*'Input-Graph'!$K$16)) / (A487*SQRT(2*PI()))</f>
        <v>2.8481592385447834</v>
      </c>
      <c r="E487">
        <f t="shared" si="33"/>
        <v>0.25281410530776993</v>
      </c>
      <c r="F487" s="7">
        <f xml:space="preserve"> I487 * NORMDIST(-I487*SQRT(A487)/'Input-Graph'!$K$16,0,1,1)</f>
        <v>2.1052463464567346</v>
      </c>
      <c r="G487" s="7">
        <f xml:space="preserve"> - (  'Input-Graph'!$K$16*EXP(Intermediate!J487*Intermediate!A487/(2*'Input-Graph'!$K$16*'Input-Graph'!$K$16)  )/SQRT(2*PI()*Intermediate!A487)  )</f>
        <v>-2.5067480264556896</v>
      </c>
      <c r="H487">
        <f t="shared" si="34"/>
        <v>0.13212373569346036</v>
      </c>
      <c r="I487">
        <f>'Input-Graph'!$K$15 - 'Input-Graph'!$N$16/Intermediate!K487</f>
        <v>86.850500000000011</v>
      </c>
      <c r="J487">
        <f t="shared" si="31"/>
        <v>-7543.0093502500022</v>
      </c>
      <c r="K487">
        <f>('Input-Graph'!$N$6 - ((2*'Input-Graph'!A487/'Input-Graph'!$N$8) + 'Input-Graph'!$N$9))*'Input-Graph'!$N$7</f>
        <v>1499028</v>
      </c>
    </row>
    <row r="488" spans="1:11">
      <c r="A488" s="5">
        <f xml:space="preserve"> 'Input-Graph'!$K$16 + 'Input-Graph'!$K$22/'Input-Graph'!A488</f>
        <v>2337.8887610547881</v>
      </c>
      <c r="B488">
        <f xml:space="preserve"> SQRT('Input-Graph'!$K$16/(2*PI())) * 'Input-Graph'!$K$22 * EXP(J488/(2*'Input-Graph'!$K$16)) / ('Input-Graph'!A488*A488)</f>
        <v>0.28028634766076055</v>
      </c>
      <c r="C488">
        <f t="shared" si="32"/>
        <v>-2.5953451332370134</v>
      </c>
      <c r="D488">
        <f xml:space="preserve"> POWER('Input-Graph'!$K$16,1.5) * EXP(J488/(2*'Input-Graph'!$K$16)) / (A488*SQRT(2*PI()))</f>
        <v>2.8486842012686684</v>
      </c>
      <c r="E488">
        <f t="shared" si="33"/>
        <v>0.25333906803165496</v>
      </c>
      <c r="F488" s="7">
        <f xml:space="preserve"> I488 * NORMDIST(-I488*SQRT(A488)/'Input-Graph'!$K$16,0,1,1)</f>
        <v>2.1061457983414673</v>
      </c>
      <c r="G488" s="7">
        <f xml:space="preserve"> - (  'Input-Graph'!$K$16*EXP(Intermediate!J488*Intermediate!A488/(2*'Input-Graph'!$K$16*'Input-Graph'!$K$16)  )/SQRT(2*PI()*Intermediate!A488)  )</f>
        <v>-2.5078785266410959</v>
      </c>
      <c r="H488">
        <f t="shared" si="34"/>
        <v>0.13189268739278681</v>
      </c>
      <c r="I488">
        <f>'Input-Graph'!$K$15 - 'Input-Graph'!$N$16/Intermediate!K488</f>
        <v>86.850500000000011</v>
      </c>
      <c r="J488">
        <f t="shared" si="31"/>
        <v>-7543.0093502500022</v>
      </c>
      <c r="K488">
        <f>('Input-Graph'!$N$6 - ((2*'Input-Graph'!A488/'Input-Graph'!$N$8) + 'Input-Graph'!$N$9))*'Input-Graph'!$N$7</f>
        <v>1499026</v>
      </c>
    </row>
    <row r="489" spans="1:11">
      <c r="A489" s="5">
        <f xml:space="preserve"> 'Input-Graph'!$K$16 + 'Input-Graph'!$K$22/'Input-Graph'!A489</f>
        <v>2337.4596156266384</v>
      </c>
      <c r="B489">
        <f xml:space="preserve"> SQRT('Input-Graph'!$K$16/(2*PI())) * 'Input-Graph'!$K$22 * EXP(J489/(2*'Input-Graph'!$K$16)) / ('Input-Graph'!A489*A489)</f>
        <v>0.27976334405759939</v>
      </c>
      <c r="C489">
        <f t="shared" si="32"/>
        <v>-2.5953451332370134</v>
      </c>
      <c r="D489">
        <f xml:space="preserve"> POWER('Input-Graph'!$K$16,1.5) * EXP(J489/(2*'Input-Graph'!$K$16)) / (A489*SQRT(2*PI()))</f>
        <v>2.8492072048718295</v>
      </c>
      <c r="E489">
        <f t="shared" si="33"/>
        <v>0.25386207163481611</v>
      </c>
      <c r="F489" s="7">
        <f xml:space="preserve"> I489 * NORMDIST(-I489*SQRT(A489)/'Input-Graph'!$K$16,0,1,1)</f>
        <v>2.1070419671023481</v>
      </c>
      <c r="G489" s="7">
        <f xml:space="preserve"> - (  'Input-Graph'!$K$16*EXP(Intermediate!J489*Intermediate!A489/(2*'Input-Graph'!$K$16*'Input-Graph'!$K$16)  )/SQRT(2*PI()*Intermediate!A489)  )</f>
        <v>-2.5090049426918761</v>
      </c>
      <c r="H489">
        <f t="shared" si="34"/>
        <v>0.13166244010288741</v>
      </c>
      <c r="I489">
        <f>'Input-Graph'!$K$15 - 'Input-Graph'!$N$16/Intermediate!K489</f>
        <v>86.850500000000011</v>
      </c>
      <c r="J489">
        <f t="shared" si="31"/>
        <v>-7543.0093502500022</v>
      </c>
      <c r="K489">
        <f>('Input-Graph'!$N$6 - ((2*'Input-Graph'!A489/'Input-Graph'!$N$8) + 'Input-Graph'!$N$9))*'Input-Graph'!$N$7</f>
        <v>1499024</v>
      </c>
    </row>
    <row r="490" spans="1:11">
      <c r="A490" s="5">
        <f xml:space="preserve"> 'Input-Graph'!$K$16 + 'Input-Graph'!$K$22/'Input-Graph'!A490</f>
        <v>2337.0322253945142</v>
      </c>
      <c r="B490">
        <f xml:space="preserve"> SQRT('Input-Graph'!$K$16/(2*PI())) * 'Input-Graph'!$K$22 * EXP(J490/(2*'Input-Graph'!$K$16)) / ('Input-Graph'!A490*A490)</f>
        <v>0.27924228862865463</v>
      </c>
      <c r="C490">
        <f t="shared" si="32"/>
        <v>-2.5953451332370134</v>
      </c>
      <c r="D490">
        <f xml:space="preserve"> POWER('Input-Graph'!$K$16,1.5) * EXP(J490/(2*'Input-Graph'!$K$16)) / (A490*SQRT(2*PI()))</f>
        <v>2.8497282603007745</v>
      </c>
      <c r="E490">
        <f t="shared" si="33"/>
        <v>0.25438312706376109</v>
      </c>
      <c r="F490" s="7">
        <f xml:space="preserve"> I490 * NORMDIST(-I490*SQRT(A490)/'Input-Graph'!$K$16,0,1,1)</f>
        <v>2.1079348706075827</v>
      </c>
      <c r="G490" s="7">
        <f xml:space="preserve"> - (  'Input-Graph'!$K$16*EXP(Intermediate!J490*Intermediate!A490/(2*'Input-Graph'!$K$16*'Input-Graph'!$K$16)  )/SQRT(2*PI()*Intermediate!A490)  )</f>
        <v>-2.5101272966002366</v>
      </c>
      <c r="H490">
        <f t="shared" si="34"/>
        <v>0.13143298969976192</v>
      </c>
      <c r="I490">
        <f>'Input-Graph'!$K$15 - 'Input-Graph'!$N$16/Intermediate!K490</f>
        <v>86.850500000000011</v>
      </c>
      <c r="J490">
        <f t="shared" si="31"/>
        <v>-7543.0093502500022</v>
      </c>
      <c r="K490">
        <f>('Input-Graph'!$N$6 - ((2*'Input-Graph'!A490/'Input-Graph'!$N$8) + 'Input-Graph'!$N$9))*'Input-Graph'!$N$7</f>
        <v>1499022</v>
      </c>
    </row>
    <row r="491" spans="1:11">
      <c r="A491" s="5">
        <f xml:space="preserve"> 'Input-Graph'!$K$16 + 'Input-Graph'!$K$22/'Input-Graph'!A491</f>
        <v>2336.6065796123166</v>
      </c>
      <c r="B491">
        <f xml:space="preserve"> SQRT('Input-Graph'!$K$16/(2*PI())) * 'Input-Graph'!$K$22 * EXP(J491/(2*'Input-Graph'!$K$16)) / ('Input-Graph'!A491*A491)</f>
        <v>0.27872317050881829</v>
      </c>
      <c r="C491">
        <f t="shared" si="32"/>
        <v>-2.5953451332370134</v>
      </c>
      <c r="D491">
        <f xml:space="preserve"> POWER('Input-Graph'!$K$16,1.5) * EXP(J491/(2*'Input-Graph'!$K$16)) / (A491*SQRT(2*PI()))</f>
        <v>2.8502473784206108</v>
      </c>
      <c r="E491">
        <f t="shared" si="33"/>
        <v>0.25490224518359739</v>
      </c>
      <c r="F491" s="7">
        <f xml:space="preserve"> I491 * NORMDIST(-I491*SQRT(A491)/'Input-Graph'!$K$16,0,1,1)</f>
        <v>2.1088245265965537</v>
      </c>
      <c r="G491" s="7">
        <f xml:space="preserve"> - (  'Input-Graph'!$K$16*EXP(Intermediate!J491*Intermediate!A491/(2*'Input-Graph'!$K$16*'Input-Graph'!$K$16)  )/SQRT(2*PI()*Intermediate!A491)  )</f>
        <v>-2.5112456102015903</v>
      </c>
      <c r="H491">
        <f t="shared" si="34"/>
        <v>0.13120433208737925</v>
      </c>
      <c r="I491">
        <f>'Input-Graph'!$K$15 - 'Input-Graph'!$N$16/Intermediate!K491</f>
        <v>86.850500000000011</v>
      </c>
      <c r="J491">
        <f t="shared" si="31"/>
        <v>-7543.0093502500022</v>
      </c>
      <c r="K491">
        <f>('Input-Graph'!$N$6 - ((2*'Input-Graph'!A491/'Input-Graph'!$N$8) + 'Input-Graph'!$N$9))*'Input-Graph'!$N$7</f>
        <v>1499020</v>
      </c>
    </row>
    <row r="492" spans="1:11">
      <c r="A492" s="5">
        <f xml:space="preserve"> 'Input-Graph'!$K$16 + 'Input-Graph'!$K$22/'Input-Graph'!A492</f>
        <v>2336.1826676214928</v>
      </c>
      <c r="B492">
        <f xml:space="preserve"> SQRT('Input-Graph'!$K$16/(2*PI())) * 'Input-Graph'!$K$22 * EXP(J492/(2*'Input-Graph'!$K$16)) / ('Input-Graph'!A492*A492)</f>
        <v>0.27820597891362642</v>
      </c>
      <c r="C492">
        <f t="shared" si="32"/>
        <v>-2.5953451332370134</v>
      </c>
      <c r="D492">
        <f xml:space="preserve"> POWER('Input-Graph'!$K$16,1.5) * EXP(J492/(2*'Input-Graph'!$K$16)) / (A492*SQRT(2*PI()))</f>
        <v>2.8507645700158029</v>
      </c>
      <c r="E492">
        <f t="shared" si="33"/>
        <v>0.25541943677878942</v>
      </c>
      <c r="F492" s="7">
        <f xml:space="preserve"> I492 * NORMDIST(-I492*SQRT(A492)/'Input-Graph'!$K$16,0,1,1)</f>
        <v>2.1097109526809428</v>
      </c>
      <c r="G492" s="7">
        <f xml:space="preserve"> - (  'Input-Graph'!$K$16*EXP(Intermediate!J492*Intermediate!A492/(2*'Input-Graph'!$K$16*'Input-Graph'!$K$16)  )/SQRT(2*PI()*Intermediate!A492)  )</f>
        <v>-2.5123599051759284</v>
      </c>
      <c r="H492">
        <f t="shared" si="34"/>
        <v>0.13097646319743017</v>
      </c>
      <c r="I492">
        <f>'Input-Graph'!$K$15 - 'Input-Graph'!$N$16/Intermediate!K492</f>
        <v>86.850500000000011</v>
      </c>
      <c r="J492">
        <f t="shared" si="31"/>
        <v>-7543.0093502500022</v>
      </c>
      <c r="K492">
        <f>('Input-Graph'!$N$6 - ((2*'Input-Graph'!A492/'Input-Graph'!$N$8) + 'Input-Graph'!$N$9))*'Input-Graph'!$N$7</f>
        <v>1499018</v>
      </c>
    </row>
    <row r="493" spans="1:11">
      <c r="A493" s="5">
        <f xml:space="preserve"> 'Input-Graph'!$K$16 + 'Input-Graph'!$K$22/'Input-Graph'!A493</f>
        <v>2335.760478850144</v>
      </c>
      <c r="B493">
        <f xml:space="preserve"> SQRT('Input-Graph'!$K$16/(2*PI())) * 'Input-Graph'!$K$22 * EXP(J493/(2*'Input-Graph'!$K$16)) / ('Input-Graph'!A493*A493)</f>
        <v>0.27769070313851241</v>
      </c>
      <c r="C493">
        <f t="shared" si="32"/>
        <v>-2.5953451332370134</v>
      </c>
      <c r="D493">
        <f xml:space="preserve"> POWER('Input-Graph'!$K$16,1.5) * EXP(J493/(2*'Input-Graph'!$K$16)) / (A493*SQRT(2*PI()))</f>
        <v>2.8512798457909168</v>
      </c>
      <c r="E493">
        <f t="shared" si="33"/>
        <v>0.25593471255390332</v>
      </c>
      <c r="F493" s="7">
        <f xml:space="preserve"> I493 * NORMDIST(-I493*SQRT(A493)/'Input-Graph'!$K$16,0,1,1)</f>
        <v>2.1105941663459515</v>
      </c>
      <c r="G493" s="7">
        <f xml:space="preserve"> - (  'Input-Graph'!$K$16*EXP(Intermediate!J493*Intermediate!A493/(2*'Input-Graph'!$K$16*'Input-Graph'!$K$16)  )/SQRT(2*PI()*Intermediate!A493)  )</f>
        <v>-2.5134702030492049</v>
      </c>
      <c r="H493">
        <f t="shared" si="34"/>
        <v>0.1307493789891625</v>
      </c>
      <c r="I493">
        <f>'Input-Graph'!$K$15 - 'Input-Graph'!$N$16/Intermediate!K493</f>
        <v>86.850500000000011</v>
      </c>
      <c r="J493">
        <f t="shared" si="31"/>
        <v>-7543.0093502500022</v>
      </c>
      <c r="K493">
        <f>('Input-Graph'!$N$6 - ((2*'Input-Graph'!A493/'Input-Graph'!$N$8) + 'Input-Graph'!$N$9))*'Input-Graph'!$N$7</f>
        <v>1499016</v>
      </c>
    </row>
    <row r="494" spans="1:11">
      <c r="A494" s="5">
        <f xml:space="preserve"> 'Input-Graph'!$K$16 + 'Input-Graph'!$K$22/'Input-Graph'!A494</f>
        <v>2335.3400028121473</v>
      </c>
      <c r="B494">
        <f xml:space="preserve"> SQRT('Input-Graph'!$K$16/(2*PI())) * 'Input-Graph'!$K$22 * EXP(J494/(2*'Input-Graph'!$K$16)) / ('Input-Graph'!A494*A494)</f>
        <v>0.27717733255806842</v>
      </c>
      <c r="C494">
        <f t="shared" si="32"/>
        <v>-2.5953451332370134</v>
      </c>
      <c r="D494">
        <f xml:space="preserve"> POWER('Input-Graph'!$K$16,1.5) * EXP(J494/(2*'Input-Graph'!$K$16)) / (A494*SQRT(2*PI()))</f>
        <v>2.8517932163713611</v>
      </c>
      <c r="E494">
        <f t="shared" si="33"/>
        <v>0.25644808313434764</v>
      </c>
      <c r="F494" s="7">
        <f xml:space="preserve"> I494 * NORMDIST(-I494*SQRT(A494)/'Input-Graph'!$K$16,0,1,1)</f>
        <v>2.1114741849513741</v>
      </c>
      <c r="G494" s="7">
        <f xml:space="preserve"> - (  'Input-Graph'!$K$16*EXP(Intermediate!J494*Intermediate!A494/(2*'Input-Graph'!$K$16*'Input-Graph'!$K$16)  )/SQRT(2*PI()*Intermediate!A494)  )</f>
        <v>-2.5145765251946841</v>
      </c>
      <c r="H494">
        <f t="shared" si="34"/>
        <v>0.1305230754491058</v>
      </c>
      <c r="I494">
        <f>'Input-Graph'!$K$15 - 'Input-Graph'!$N$16/Intermediate!K494</f>
        <v>86.850500000000011</v>
      </c>
      <c r="J494">
        <f t="shared" si="31"/>
        <v>-7543.0093502500022</v>
      </c>
      <c r="K494">
        <f>('Input-Graph'!$N$6 - ((2*'Input-Graph'!A494/'Input-Graph'!$N$8) + 'Input-Graph'!$N$9))*'Input-Graph'!$N$7</f>
        <v>1499014</v>
      </c>
    </row>
    <row r="495" spans="1:11">
      <c r="A495" s="5">
        <f xml:space="preserve"> 'Input-Graph'!$K$16 + 'Input-Graph'!$K$22/'Input-Graph'!A495</f>
        <v>2334.9212291062881</v>
      </c>
      <c r="B495">
        <f xml:space="preserve"> SQRT('Input-Graph'!$K$16/(2*PI())) * 'Input-Graph'!$K$22 * EXP(J495/(2*'Input-Graph'!$K$16)) / ('Input-Graph'!A495*A495)</f>
        <v>0.27666585662531479</v>
      </c>
      <c r="C495">
        <f t="shared" si="32"/>
        <v>-2.5953451332370134</v>
      </c>
      <c r="D495">
        <f xml:space="preserve"> POWER('Input-Graph'!$K$16,1.5) * EXP(J495/(2*'Input-Graph'!$K$16)) / (A495*SQRT(2*PI()))</f>
        <v>2.8523046923041147</v>
      </c>
      <c r="E495">
        <f t="shared" si="33"/>
        <v>0.25695955906710122</v>
      </c>
      <c r="F495" s="7">
        <f xml:space="preserve"> I495 * NORMDIST(-I495*SQRT(A495)/'Input-Graph'!$K$16,0,1,1)</f>
        <v>2.1123510257327336</v>
      </c>
      <c r="G495" s="7">
        <f xml:space="preserve"> - (  'Input-Graph'!$K$16*EXP(Intermediate!J495*Intermediate!A495/(2*'Input-Graph'!$K$16*'Input-Graph'!$K$16)  )/SQRT(2*PI()*Intermediate!A495)  )</f>
        <v>-2.5156788928342926</v>
      </c>
      <c r="H495">
        <f t="shared" si="34"/>
        <v>0.13029754859085729</v>
      </c>
      <c r="I495">
        <f>'Input-Graph'!$K$15 - 'Input-Graph'!$N$16/Intermediate!K495</f>
        <v>86.850500000000011</v>
      </c>
      <c r="J495">
        <f t="shared" si="31"/>
        <v>-7543.0093502500022</v>
      </c>
      <c r="K495">
        <f>('Input-Graph'!$N$6 - ((2*'Input-Graph'!A495/'Input-Graph'!$N$8) + 'Input-Graph'!$N$9))*'Input-Graph'!$N$7</f>
        <v>1499012</v>
      </c>
    </row>
    <row r="496" spans="1:11">
      <c r="A496" s="5">
        <f xml:space="preserve"> 'Input-Graph'!$K$16 + 'Input-Graph'!$K$22/'Input-Graph'!A496</f>
        <v>2334.5041474154023</v>
      </c>
      <c r="B496">
        <f xml:space="preserve"> SQRT('Input-Graph'!$K$16/(2*PI())) * 'Input-Graph'!$K$22 * EXP(J496/(2*'Input-Graph'!$K$16)) / ('Input-Graph'!A496*A496)</f>
        <v>0.27615626487097805</v>
      </c>
      <c r="C496">
        <f t="shared" si="32"/>
        <v>-2.5953451332370134</v>
      </c>
      <c r="D496">
        <f xml:space="preserve"> POWER('Input-Graph'!$K$16,1.5) * EXP(J496/(2*'Input-Graph'!$K$16)) / (A496*SQRT(2*PI()))</f>
        <v>2.8528142840584514</v>
      </c>
      <c r="E496">
        <f t="shared" si="33"/>
        <v>0.25746915082143795</v>
      </c>
      <c r="F496" s="7">
        <f xml:space="preserve"> I496 * NORMDIST(-I496*SQRT(A496)/'Input-Graph'!$K$16,0,1,1)</f>
        <v>2.1132247058023532</v>
      </c>
      <c r="G496" s="7">
        <f xml:space="preserve"> - (  'Input-Graph'!$K$16*EXP(Intermediate!J496*Intermediate!A496/(2*'Input-Graph'!$K$16*'Input-Graph'!$K$16)  )/SQRT(2*PI()*Intermediate!A496)  )</f>
        <v>-2.5167773270399416</v>
      </c>
      <c r="H496">
        <f t="shared" si="34"/>
        <v>0.13007279445482789</v>
      </c>
      <c r="I496">
        <f>'Input-Graph'!$K$15 - 'Input-Graph'!$N$16/Intermediate!K496</f>
        <v>86.850500000000011</v>
      </c>
      <c r="J496">
        <f t="shared" si="31"/>
        <v>-7543.0093502500022</v>
      </c>
      <c r="K496">
        <f>('Input-Graph'!$N$6 - ((2*'Input-Graph'!A496/'Input-Graph'!$N$8) + 'Input-Graph'!$N$9))*'Input-Graph'!$N$7</f>
        <v>1499010</v>
      </c>
    </row>
    <row r="497" spans="1:11">
      <c r="A497" s="5">
        <f xml:space="preserve"> 'Input-Graph'!$K$16 + 'Input-Graph'!$K$22/'Input-Graph'!A497</f>
        <v>2334.0887475055283</v>
      </c>
      <c r="B497">
        <f xml:space="preserve"> SQRT('Input-Graph'!$K$16/(2*PI())) * 'Input-Graph'!$K$22 * EXP(J497/(2*'Input-Graph'!$K$16)) / ('Input-Graph'!A497*A497)</f>
        <v>0.27564854690277646</v>
      </c>
      <c r="C497">
        <f t="shared" si="32"/>
        <v>-2.5953451332370134</v>
      </c>
      <c r="D497">
        <f xml:space="preserve"> POWER('Input-Graph'!$K$16,1.5) * EXP(J497/(2*'Input-Graph'!$K$16)) / (A497*SQRT(2*PI()))</f>
        <v>2.8533220020266525</v>
      </c>
      <c r="E497">
        <f t="shared" si="33"/>
        <v>0.2579768687896391</v>
      </c>
      <c r="F497" s="7">
        <f xml:space="preserve"> I497 * NORMDIST(-I497*SQRT(A497)/'Input-Graph'!$K$16,0,1,1)</f>
        <v>2.1140952421504546</v>
      </c>
      <c r="G497" s="7">
        <f xml:space="preserve"> - (  'Input-Graph'!$K$16*EXP(Intermediate!J497*Intermediate!A497/(2*'Input-Graph'!$K$16*'Input-Graph'!$K$16)  )/SQRT(2*PI()*Intermediate!A497)  )</f>
        <v>-2.5178718487348499</v>
      </c>
      <c r="H497">
        <f t="shared" si="34"/>
        <v>0.12984880910802055</v>
      </c>
      <c r="I497">
        <f>'Input-Graph'!$K$15 - 'Input-Graph'!$N$16/Intermediate!K497</f>
        <v>86.850500000000011</v>
      </c>
      <c r="J497">
        <f t="shared" si="31"/>
        <v>-7543.0093502500022</v>
      </c>
      <c r="K497">
        <f>('Input-Graph'!$N$6 - ((2*'Input-Graph'!A497/'Input-Graph'!$N$8) + 'Input-Graph'!$N$9))*'Input-Graph'!$N$7</f>
        <v>1499008</v>
      </c>
    </row>
    <row r="498" spans="1:11">
      <c r="A498" s="5">
        <f xml:space="preserve"> 'Input-Graph'!$K$16 + 'Input-Graph'!$K$22/'Input-Graph'!A498</f>
        <v>2333.6750192250702</v>
      </c>
      <c r="B498">
        <f xml:space="preserve"> SQRT('Input-Graph'!$K$16/(2*PI())) * 'Input-Graph'!$K$22 * EXP(J498/(2*'Input-Graph'!$K$16)) / ('Input-Graph'!A498*A498)</f>
        <v>0.27514269240471356</v>
      </c>
      <c r="C498">
        <f t="shared" si="32"/>
        <v>-2.5953451332370134</v>
      </c>
      <c r="D498">
        <f xml:space="preserve"> POWER('Input-Graph'!$K$16,1.5) * EXP(J498/(2*'Input-Graph'!$K$16)) / (A498*SQRT(2*PI()))</f>
        <v>2.8538278565247155</v>
      </c>
      <c r="E498">
        <f t="shared" si="33"/>
        <v>0.25848272328770205</v>
      </c>
      <c r="F498" s="7">
        <f xml:space="preserve"> I498 * NORMDIST(-I498*SQRT(A498)/'Input-Graph'!$K$16,0,1,1)</f>
        <v>2.1149626516463549</v>
      </c>
      <c r="G498" s="7">
        <f xml:space="preserve"> - (  'Input-Graph'!$K$16*EXP(Intermediate!J498*Intermediate!A498/(2*'Input-Graph'!$K$16*'Input-Graph'!$K$16)  )/SQRT(2*PI()*Intermediate!A498)  )</f>
        <v>-2.5189624786948377</v>
      </c>
      <c r="H498">
        <f t="shared" si="34"/>
        <v>0.12962558864393259</v>
      </c>
      <c r="I498">
        <f>'Input-Graph'!$K$15 - 'Input-Graph'!$N$16/Intermediate!K498</f>
        <v>86.850500000000011</v>
      </c>
      <c r="J498">
        <f t="shared" si="31"/>
        <v>-7543.0093502500022</v>
      </c>
      <c r="K498">
        <f>('Input-Graph'!$N$6 - ((2*'Input-Graph'!A498/'Input-Graph'!$N$8) + 'Input-Graph'!$N$9))*'Input-Graph'!$N$7</f>
        <v>1499006</v>
      </c>
    </row>
    <row r="499" spans="1:11">
      <c r="A499" s="5">
        <f xml:space="preserve"> 'Input-Graph'!$K$16 + 'Input-Graph'!$K$22/'Input-Graph'!A499</f>
        <v>2333.2629525039711</v>
      </c>
      <c r="B499">
        <f xml:space="preserve"> SQRT('Input-Graph'!$K$16/(2*PI())) * 'Input-Graph'!$K$22 * EXP(J499/(2*'Input-Graph'!$K$16)) / ('Input-Graph'!A499*A499)</f>
        <v>0.27463869113637945</v>
      </c>
      <c r="C499">
        <f t="shared" si="32"/>
        <v>-2.5953451332370134</v>
      </c>
      <c r="D499">
        <f xml:space="preserve"> POWER('Input-Graph'!$K$16,1.5) * EXP(J499/(2*'Input-Graph'!$K$16)) / (A499*SQRT(2*PI()))</f>
        <v>2.8543318577930497</v>
      </c>
      <c r="E499">
        <f t="shared" si="33"/>
        <v>0.25898672455603622</v>
      </c>
      <c r="F499" s="7">
        <f xml:space="preserve"> I499 * NORMDIST(-I499*SQRT(A499)/'Input-Graph'!$K$16,0,1,1)</f>
        <v>2.1158269510393044</v>
      </c>
      <c r="G499" s="7">
        <f xml:space="preserve"> - (  'Input-Graph'!$K$16*EXP(Intermediate!J499*Intermediate!A499/(2*'Input-Graph'!$K$16*'Input-Graph'!$K$16)  )/SQRT(2*PI()*Intermediate!A499)  )</f>
        <v>-2.5200492375496211</v>
      </c>
      <c r="H499">
        <f t="shared" si="34"/>
        <v>0.12940312918209873</v>
      </c>
      <c r="I499">
        <f>'Input-Graph'!$K$15 - 'Input-Graph'!$N$16/Intermediate!K499</f>
        <v>86.850500000000011</v>
      </c>
      <c r="J499">
        <f t="shared" si="31"/>
        <v>-7543.0093502500022</v>
      </c>
      <c r="K499">
        <f>('Input-Graph'!$N$6 - ((2*'Input-Graph'!A499/'Input-Graph'!$N$8) + 'Input-Graph'!$N$9))*'Input-Graph'!$N$7</f>
        <v>1499004</v>
      </c>
    </row>
    <row r="500" spans="1:11">
      <c r="A500" s="5">
        <f xml:space="preserve"> 'Input-Graph'!$K$16 + 'Input-Graph'!$K$22/'Input-Graph'!A500</f>
        <v>2332.8525373528964</v>
      </c>
      <c r="B500">
        <f xml:space="preserve"> SQRT('Input-Graph'!$K$16/(2*PI())) * 'Input-Graph'!$K$22 * EXP(J500/(2*'Input-Graph'!$K$16)) / ('Input-Graph'!A500*A500)</f>
        <v>0.27413653293225998</v>
      </c>
      <c r="C500">
        <f t="shared" si="32"/>
        <v>-2.5953451332370134</v>
      </c>
      <c r="D500">
        <f xml:space="preserve"> POWER('Input-Graph'!$K$16,1.5) * EXP(J500/(2*'Input-Graph'!$K$16)) / (A500*SQRT(2*PI()))</f>
        <v>2.8548340159971692</v>
      </c>
      <c r="E500">
        <f t="shared" si="33"/>
        <v>0.2594888827601558</v>
      </c>
      <c r="F500" s="7">
        <f xml:space="preserve"> I500 * NORMDIST(-I500*SQRT(A500)/'Input-Graph'!$K$16,0,1,1)</f>
        <v>2.1166881569597691</v>
      </c>
      <c r="G500" s="7">
        <f xml:space="preserve"> - (  'Input-Graph'!$K$16*EXP(Intermediate!J500*Intermediate!A500/(2*'Input-Graph'!$K$16*'Input-Graph'!$K$16)  )/SQRT(2*PI()*Intermediate!A500)  )</f>
        <v>-2.5211321457840827</v>
      </c>
      <c r="H500">
        <f t="shared" si="34"/>
        <v>0.12918142686810219</v>
      </c>
      <c r="I500">
        <f>'Input-Graph'!$K$15 - 'Input-Graph'!$N$16/Intermediate!K500</f>
        <v>86.850500000000011</v>
      </c>
      <c r="J500">
        <f t="shared" si="31"/>
        <v>-7543.0093502500022</v>
      </c>
      <c r="K500">
        <f>('Input-Graph'!$N$6 - ((2*'Input-Graph'!A500/'Input-Graph'!$N$8) + 'Input-Graph'!$N$9))*'Input-Graph'!$N$7</f>
        <v>1499002</v>
      </c>
    </row>
    <row r="501" spans="1:11">
      <c r="A501" s="5">
        <f xml:space="preserve"> 'Input-Graph'!$K$16 + 'Input-Graph'!$K$22/'Input-Graph'!A501</f>
        <v>2332.4437638624263</v>
      </c>
      <c r="B501">
        <f xml:space="preserve"> SQRT('Input-Graph'!$K$16/(2*PI())) * 'Input-Graph'!$K$22 * EXP(J501/(2*'Input-Graph'!$K$16)) / ('Input-Graph'!A501*A501)</f>
        <v>0.27363620770105279</v>
      </c>
      <c r="C501">
        <f t="shared" si="32"/>
        <v>-2.5953451332370134</v>
      </c>
      <c r="D501">
        <f xml:space="preserve"> POWER('Input-Graph'!$K$16,1.5) * EXP(J501/(2*'Input-Graph'!$K$16)) / (A501*SQRT(2*PI()))</f>
        <v>2.8553343412283767</v>
      </c>
      <c r="E501">
        <f t="shared" si="33"/>
        <v>0.25998920799136327</v>
      </c>
      <c r="F501" s="7">
        <f xml:space="preserve"> I501 * NORMDIST(-I501*SQRT(A501)/'Input-Graph'!$K$16,0,1,1)</f>
        <v>2.117546285920386</v>
      </c>
      <c r="G501" s="7">
        <f xml:space="preserve"> - (  'Input-Graph'!$K$16*EXP(Intermediate!J501*Intermediate!A501/(2*'Input-Graph'!$K$16*'Input-Graph'!$K$16)  )/SQRT(2*PI()*Intermediate!A501)  )</f>
        <v>-2.5222112237395349</v>
      </c>
      <c r="H501">
        <f t="shared" si="34"/>
        <v>0.12896047787326737</v>
      </c>
      <c r="I501">
        <f>'Input-Graph'!$K$15 - 'Input-Graph'!$N$16/Intermediate!K501</f>
        <v>86.850500000000011</v>
      </c>
      <c r="J501">
        <f t="shared" si="31"/>
        <v>-7543.0093502500022</v>
      </c>
      <c r="K501">
        <f>('Input-Graph'!$N$6 - ((2*'Input-Graph'!A501/'Input-Graph'!$N$8) + 'Input-Graph'!$N$9))*'Input-Graph'!$N$7</f>
        <v>1499000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Input-Graph</vt:lpstr>
      <vt:lpstr>Intermediate</vt:lpstr>
    </vt:vector>
  </TitlesOfParts>
  <Company>SickKids Research Institute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 Willan</dc:creator>
  <cp:lastModifiedBy>Andrew Willan</cp:lastModifiedBy>
  <dcterms:created xsi:type="dcterms:W3CDTF">2008-10-25T01:38:07Z</dcterms:created>
  <dcterms:modified xsi:type="dcterms:W3CDTF">2011-07-01T13:21:28Z</dcterms:modified>
</cp:coreProperties>
</file>